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工程概况" sheetId="1" r:id="rId1"/>
    <sheet name="造价指标" sheetId="2" r:id="rId2"/>
    <sheet name="直接费构成比例和主要工程量指标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<sst xmlns="http://schemas.openxmlformats.org/spreadsheetml/2006/main" count="146" uniqueCount="126">
  <si>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表一：工程概况</t>
  </si>
  <si>
    <t>工程名称</t>
  </si>
  <si>
    <t>建设地点</t>
  </si>
  <si>
    <t>总建筑面积</t>
  </si>
  <si>
    <t>工程类别</t>
  </si>
  <si>
    <t>工业建筑三类</t>
  </si>
  <si>
    <t>框架结构</t>
  </si>
  <si>
    <t>地下1层、地上2层</t>
  </si>
  <si>
    <t>房屋高度</t>
  </si>
  <si>
    <t>16.9m</t>
  </si>
  <si>
    <t>开工日期</t>
  </si>
  <si>
    <t>竣工日期</t>
  </si>
  <si>
    <t>编（审）日期</t>
  </si>
  <si>
    <t>建筑物功能：工业厂房</t>
  </si>
  <si>
    <t>结构特征：</t>
  </si>
  <si>
    <t>装饰标准：</t>
  </si>
  <si>
    <t>表二：工程造价指标</t>
  </si>
  <si>
    <t>总  造  价</t>
  </si>
  <si>
    <t>建筑工程造价</t>
  </si>
  <si>
    <t>其</t>
  </si>
  <si>
    <t>结构</t>
  </si>
  <si>
    <t>中</t>
  </si>
  <si>
    <t>装饰</t>
  </si>
  <si>
    <t>安装工程造价</t>
  </si>
  <si>
    <t>电气</t>
  </si>
  <si>
    <t>给排水</t>
  </si>
  <si>
    <t>表四：建筑工程直接费构成比例及主要工程量指标</t>
  </si>
  <si>
    <t>直接费构成比例</t>
  </si>
  <si>
    <t>主要工程量指标</t>
  </si>
  <si>
    <t>分部名称</t>
  </si>
  <si>
    <t>分部直接费（元）</t>
  </si>
  <si>
    <t>占直接费比例（%）</t>
  </si>
  <si>
    <t>项目</t>
  </si>
  <si>
    <t>单位</t>
  </si>
  <si>
    <t>工程量</t>
  </si>
  <si>
    <t>每平米工程量</t>
  </si>
  <si>
    <t>土石方工程</t>
  </si>
  <si>
    <t>砖石工程</t>
  </si>
  <si>
    <t>砖墙砌体</t>
  </si>
  <si>
    <t>砼及钢筋砼工程</t>
  </si>
  <si>
    <t>钢筋</t>
  </si>
  <si>
    <t>t</t>
  </si>
  <si>
    <t>钢木结构</t>
  </si>
  <si>
    <t>钢结构</t>
  </si>
  <si>
    <t>屋面工程</t>
  </si>
  <si>
    <t>屋面</t>
  </si>
  <si>
    <t>楼地面工程</t>
  </si>
  <si>
    <t>水泥砂浆楼地面</t>
  </si>
  <si>
    <t>墙柱面                            工 程</t>
  </si>
  <si>
    <t>水泥砂浆墙面</t>
  </si>
  <si>
    <t>天棚工程</t>
  </si>
  <si>
    <t>天棚</t>
  </si>
  <si>
    <t>门窗工程</t>
  </si>
  <si>
    <t>模板</t>
  </si>
  <si>
    <t>脚手架</t>
  </si>
  <si>
    <t>垂直运输费</t>
  </si>
  <si>
    <t>其他工程</t>
  </si>
  <si>
    <t xml:space="preserve">    说明：表中每平米工程量=相应工程量÷总建筑面积。   </t>
  </si>
  <si>
    <t>表三：人工和主要材料指标</t>
  </si>
  <si>
    <t>耗用量</t>
  </si>
  <si>
    <t>每平米耗用量</t>
  </si>
  <si>
    <t>人工</t>
  </si>
  <si>
    <t>工日</t>
  </si>
  <si>
    <t>kg</t>
  </si>
  <si>
    <t>其他钢材</t>
  </si>
  <si>
    <t>水泥</t>
  </si>
  <si>
    <t>商品混凝土</t>
  </si>
  <si>
    <t>粉煤灰烧结多孔砖</t>
  </si>
  <si>
    <t>块</t>
  </si>
  <si>
    <t>混凝土实心砖</t>
  </si>
  <si>
    <t>砂</t>
  </si>
  <si>
    <t>碎石</t>
  </si>
  <si>
    <t xml:space="preserve">  宁波市某冷库车间工程建筑安装工程造价分析表</t>
  </si>
  <si>
    <t>某冷库低温分拣加工车间工程</t>
  </si>
  <si>
    <t>工程主要特征</t>
  </si>
  <si>
    <t>建筑工程</t>
  </si>
  <si>
    <t>安装工程</t>
  </si>
  <si>
    <t>层  数</t>
  </si>
  <si>
    <t>项        目</t>
  </si>
  <si>
    <t>造   价（元）</t>
  </si>
  <si>
    <t>占总造价比例 （%）</t>
  </si>
  <si>
    <r>
      <t>每平米造价（元/m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</si>
  <si>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项         目</t>
  </si>
  <si>
    <t xml:space="preserve">  1、建筑工程：</t>
  </si>
  <si>
    <r>
      <t>m</t>
    </r>
    <r>
      <rPr>
        <vertAlign val="superscript"/>
        <sz val="10"/>
        <rFont val="宋体"/>
        <family val="0"/>
      </rPr>
      <t>3</t>
    </r>
  </si>
  <si>
    <t xml:space="preserve">  2、安装工程：</t>
  </si>
  <si>
    <t xml:space="preserve">    说明:表中每平米耗用量=相应工料耗用量÷总建筑面积。 </t>
  </si>
  <si>
    <t xml:space="preserve">    说明：表中每平米造价=相应项目造价÷总建筑面积</t>
  </si>
  <si>
    <t>土(石)方</t>
  </si>
  <si>
    <t>合        计</t>
  </si>
  <si>
    <r>
      <t>2558.65m</t>
    </r>
    <r>
      <rPr>
        <vertAlign val="superscript"/>
        <sz val="10"/>
        <rFont val="宋体"/>
        <family val="0"/>
      </rPr>
      <t>2</t>
    </r>
  </si>
  <si>
    <t>结构类型</t>
  </si>
  <si>
    <t>造价类别</t>
  </si>
  <si>
    <t>决算</t>
  </si>
  <si>
    <t>其中地下室建筑面积</t>
  </si>
  <si>
    <t xml:space="preserve">    土石方：机械土方三类，余土外运及就地回填；</t>
  </si>
  <si>
    <t xml:space="preserve">     基  础：150厚块石垫层，100厚C15混凝土垫层，C35/P6泵送商品抗渗砼满堂基础；</t>
  </si>
  <si>
    <t>煤灰多孔砖，M7.5混合砂浆砌筑(内墙采用MU10粉煤灰多孔砖，M5.0混合砂浆砌筑)；</t>
  </si>
  <si>
    <t xml:space="preserve">     砖  墙；±0.00以下为MU20混凝土实心砖，M10.0水泥砂浆砌筑；±0.00以上外墙采用MU15粉</t>
  </si>
  <si>
    <t xml:space="preserve">     砼墙柱梁板：地下室外墙采用C35/P6泵送商品抗渗砼，其余均为C35泵送商品砼（圈、过梁、构</t>
  </si>
  <si>
    <t>分耐火等级为二级,要求耐火极限为钢柱2小时,钢梁1.5小时,檩条0.5小时）；</t>
  </si>
  <si>
    <t xml:space="preserve">     钢结构：钢梁钢柱及其它钢构件均采用Q235B钢碳素结构钢，焊条为手工焊用E43型（钢结构部</t>
  </si>
  <si>
    <t xml:space="preserve">     屋  面：50厚彩钢瓦楞夹芯板（钢板厚上为0.6mm,下0.3mm）；</t>
  </si>
  <si>
    <t>隔汽层；20厚1:3水泥砂浆抹平,面刷冷底子油；</t>
  </si>
  <si>
    <t>水泥砂浆抹平,面刷冷底子油；100厚聚苯乙烯挤塑保温板(每块离缝20用聚氨酯现发泡灌缝)；4厚SBS</t>
  </si>
  <si>
    <t xml:space="preserve">     屋面内天沟：3厚镀锌钢板天沟，排水坡度0.5%。</t>
  </si>
  <si>
    <t>酯现发泡灌缝)；4厚SBS隔汽层；10厚1:3水泥砂浆抹平；</t>
  </si>
  <si>
    <t xml:space="preserve">      外墙面(由内向外)：60厚无毒阻热夹心墙板；250厚发泡剂；4厚SBS隔汽层；10厚水泥砂浆；</t>
  </si>
  <si>
    <t xml:space="preserve">      天  棚：基层处理平整,1:1水泥砂浆掺建筑胶抹平,刷涂料底漆一道,刷内墙涂料；</t>
  </si>
  <si>
    <t xml:space="preserve">     给排水：给水采用钢塑复合管，排水采用柔性抗震铸铁排水管，采用法兰闸阀；</t>
  </si>
  <si>
    <t xml:space="preserve">     电  气：电线采用铜芯塑料线，电缆采用铜芯电缆线，电线管采用镀锌钢管，灯具为冷库专用</t>
  </si>
  <si>
    <t>灯。</t>
  </si>
  <si>
    <r>
      <t>m</t>
    </r>
    <r>
      <rPr>
        <vertAlign val="superscript"/>
        <sz val="10"/>
        <rFont val="宋体"/>
        <family val="0"/>
      </rPr>
      <t>3</t>
    </r>
  </si>
  <si>
    <t>砼柱墙梁板</t>
  </si>
  <si>
    <t>造柱、压顶等采用C20非泵送混凝土）；</t>
  </si>
  <si>
    <r>
      <t>822.06m</t>
    </r>
    <r>
      <rPr>
        <vertAlign val="superscript"/>
        <sz val="10"/>
        <rFont val="宋体"/>
        <family val="0"/>
      </rPr>
      <t>2</t>
    </r>
  </si>
  <si>
    <t xml:space="preserve">     冷库地面：100厚C30钢筋砼随捣随抹平(内配φ6@150x150钢筋网)；4厚SBS防水卷材；20厚1:3</t>
  </si>
  <si>
    <t>压型钢板墙面</t>
  </si>
  <si>
    <t>钢筋砼地面</t>
  </si>
  <si>
    <t>0.6厚900压型钢板；</t>
  </si>
  <si>
    <r>
      <t>m</t>
    </r>
    <r>
      <rPr>
        <vertAlign val="superscript"/>
        <sz val="10"/>
        <rFont val="宋体"/>
        <family val="0"/>
      </rPr>
      <t>2</t>
    </r>
  </si>
  <si>
    <t>专用冷库门</t>
  </si>
  <si>
    <t xml:space="preserve">      门  窗：专用冷库门；铝合金推拉窗。</t>
  </si>
  <si>
    <t>铝合金推拉窗</t>
  </si>
  <si>
    <t>宁波市奉化区</t>
  </si>
  <si>
    <t xml:space="preserve">     冷库楼面：10厚1:3水泥砂浆抹平,面刷冷底子油；80厚聚苯乙烯挤塑保温板(每块离缝20用聚氨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</si>
</sst>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 "/>
    <numFmt numFmtId="179" formatCode="0.000_ "/>
  </numFmts>
  <fonts count="28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vertAlign val="superscript"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30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1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178" fontId="3" fillId="0" borderId="29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0" borderId="22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42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0" fontId="25" fillId="0" borderId="3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4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33" sqref="A33:IV33"/>
    </sheetView>
  </sheetViews>
  <sheetFormatPr defaultColWidth="9.00390625" defaultRowHeight="14.25"/>
  <cols>
    <col min="1" max="2" width="2.875" style="0" customWidth="1"/>
    <col min="3" max="3" width="5.75390625" style="0" customWidth="1"/>
    <col min="4" max="4" width="13.00390625" style="0" customWidth="1"/>
    <col min="5" max="5" width="12.625" style="0" customWidth="1"/>
    <col min="6" max="6" width="14.625" style="0" customWidth="1"/>
    <col min="7" max="7" width="11.625" style="0" customWidth="1"/>
    <col min="8" max="8" width="15.50390625" style="0" customWidth="1"/>
    <col min="10" max="10" width="12.75390625" style="0" bestFit="1" customWidth="1"/>
  </cols>
  <sheetData>
    <row r="1" spans="1:8" ht="33.75" customHeight="1">
      <c r="A1" s="50" t="s">
        <v>72</v>
      </c>
      <c r="B1" s="50"/>
      <c r="C1" s="50"/>
      <c r="D1" s="50"/>
      <c r="E1" s="50"/>
      <c r="F1" s="50"/>
      <c r="G1" s="50"/>
      <c r="H1" s="50"/>
    </row>
    <row r="2" spans="1:8" ht="24" customHeight="1" thickBot="1">
      <c r="A2" s="51" t="s">
        <v>0</v>
      </c>
      <c r="B2" s="51"/>
      <c r="C2" s="51"/>
      <c r="D2" s="51"/>
      <c r="E2" s="51"/>
      <c r="F2" s="51"/>
      <c r="G2" s="51"/>
      <c r="H2" s="51"/>
    </row>
    <row r="3" spans="1:8" ht="39.75" customHeight="1">
      <c r="A3" s="61" t="s">
        <v>1</v>
      </c>
      <c r="B3" s="62"/>
      <c r="C3" s="63"/>
      <c r="D3" s="10" t="s">
        <v>73</v>
      </c>
      <c r="E3" s="4" t="s">
        <v>2</v>
      </c>
      <c r="F3" s="11" t="s">
        <v>124</v>
      </c>
      <c r="G3" s="4" t="s">
        <v>92</v>
      </c>
      <c r="H3" s="35" t="s">
        <v>93</v>
      </c>
    </row>
    <row r="4" spans="1:8" ht="33" customHeight="1">
      <c r="A4" s="64" t="s">
        <v>3</v>
      </c>
      <c r="B4" s="65"/>
      <c r="C4" s="66"/>
      <c r="D4" s="34" t="s">
        <v>90</v>
      </c>
      <c r="E4" s="5" t="s">
        <v>94</v>
      </c>
      <c r="F4" s="41" t="s">
        <v>115</v>
      </c>
      <c r="G4" s="5" t="s">
        <v>4</v>
      </c>
      <c r="H4" s="6" t="s">
        <v>5</v>
      </c>
    </row>
    <row r="5" spans="1:8" ht="21" customHeight="1">
      <c r="A5" s="76" t="s">
        <v>91</v>
      </c>
      <c r="B5" s="77"/>
      <c r="C5" s="77"/>
      <c r="D5" s="1" t="s">
        <v>6</v>
      </c>
      <c r="E5" s="1" t="s">
        <v>77</v>
      </c>
      <c r="F5" s="1" t="s">
        <v>7</v>
      </c>
      <c r="G5" s="2" t="s">
        <v>8</v>
      </c>
      <c r="H5" s="7" t="s">
        <v>9</v>
      </c>
    </row>
    <row r="6" spans="1:8" ht="21" customHeight="1">
      <c r="A6" s="76" t="s">
        <v>10</v>
      </c>
      <c r="B6" s="77"/>
      <c r="C6" s="77"/>
      <c r="D6" s="12">
        <v>42451</v>
      </c>
      <c r="E6" s="1" t="s">
        <v>11</v>
      </c>
      <c r="F6" s="49">
        <v>42711</v>
      </c>
      <c r="G6" s="3" t="s">
        <v>12</v>
      </c>
      <c r="H6" s="33">
        <v>43374</v>
      </c>
    </row>
    <row r="7" spans="1:8" ht="17.25" customHeight="1">
      <c r="A7" s="52" t="s">
        <v>74</v>
      </c>
      <c r="B7" s="55" t="s">
        <v>75</v>
      </c>
      <c r="C7" s="46" t="s">
        <v>13</v>
      </c>
      <c r="D7" s="47"/>
      <c r="E7" s="47"/>
      <c r="F7" s="47"/>
      <c r="G7" s="47"/>
      <c r="H7" s="48"/>
    </row>
    <row r="8" spans="1:8" ht="17.25" customHeight="1">
      <c r="A8" s="53"/>
      <c r="B8" s="56"/>
      <c r="C8" s="45" t="s">
        <v>14</v>
      </c>
      <c r="D8" s="71"/>
      <c r="E8" s="71"/>
      <c r="F8" s="71"/>
      <c r="G8" s="71"/>
      <c r="H8" s="72"/>
    </row>
    <row r="9" spans="1:8" ht="17.25" customHeight="1">
      <c r="A9" s="53"/>
      <c r="B9" s="56"/>
      <c r="C9" s="67" t="s">
        <v>95</v>
      </c>
      <c r="D9" s="68"/>
      <c r="E9" s="68"/>
      <c r="F9" s="68"/>
      <c r="G9" s="68"/>
      <c r="H9" s="69"/>
    </row>
    <row r="10" spans="1:8" ht="17.25" customHeight="1">
      <c r="A10" s="53"/>
      <c r="B10" s="56"/>
      <c r="C10" s="70" t="s">
        <v>96</v>
      </c>
      <c r="D10" s="71"/>
      <c r="E10" s="71"/>
      <c r="F10" s="71"/>
      <c r="G10" s="71"/>
      <c r="H10" s="72"/>
    </row>
    <row r="11" spans="1:8" ht="18" customHeight="1">
      <c r="A11" s="53"/>
      <c r="B11" s="56"/>
      <c r="C11" s="73" t="s">
        <v>98</v>
      </c>
      <c r="D11" s="74"/>
      <c r="E11" s="74"/>
      <c r="F11" s="74"/>
      <c r="G11" s="74"/>
      <c r="H11" s="75"/>
    </row>
    <row r="12" spans="1:8" ht="18" customHeight="1">
      <c r="A12" s="53"/>
      <c r="B12" s="56"/>
      <c r="C12" s="73" t="s">
        <v>97</v>
      </c>
      <c r="D12" s="87"/>
      <c r="E12" s="87"/>
      <c r="F12" s="87"/>
      <c r="G12" s="87"/>
      <c r="H12" s="88"/>
    </row>
    <row r="13" spans="1:8" ht="17.25" customHeight="1">
      <c r="A13" s="53"/>
      <c r="B13" s="56"/>
      <c r="C13" s="70" t="s">
        <v>99</v>
      </c>
      <c r="D13" s="71"/>
      <c r="E13" s="71"/>
      <c r="F13" s="71"/>
      <c r="G13" s="71"/>
      <c r="H13" s="72"/>
    </row>
    <row r="14" spans="1:8" ht="17.25" customHeight="1">
      <c r="A14" s="53"/>
      <c r="B14" s="56"/>
      <c r="C14" s="70" t="s">
        <v>114</v>
      </c>
      <c r="D14" s="71"/>
      <c r="E14" s="71"/>
      <c r="F14" s="71"/>
      <c r="G14" s="71"/>
      <c r="H14" s="72"/>
    </row>
    <row r="15" spans="1:8" ht="17.25" customHeight="1">
      <c r="A15" s="53"/>
      <c r="B15" s="56"/>
      <c r="C15" s="70" t="s">
        <v>101</v>
      </c>
      <c r="D15" s="71"/>
      <c r="E15" s="71"/>
      <c r="F15" s="71"/>
      <c r="G15" s="71"/>
      <c r="H15" s="72"/>
    </row>
    <row r="16" spans="1:8" ht="17.25" customHeight="1">
      <c r="A16" s="53"/>
      <c r="B16" s="56"/>
      <c r="C16" s="78" t="s">
        <v>100</v>
      </c>
      <c r="D16" s="79"/>
      <c r="E16" s="79"/>
      <c r="F16" s="79"/>
      <c r="G16" s="79"/>
      <c r="H16" s="80"/>
    </row>
    <row r="17" spans="1:8" ht="17.25" customHeight="1">
      <c r="A17" s="53"/>
      <c r="B17" s="56"/>
      <c r="C17" s="81" t="s">
        <v>102</v>
      </c>
      <c r="D17" s="82"/>
      <c r="E17" s="82"/>
      <c r="F17" s="82"/>
      <c r="G17" s="82"/>
      <c r="H17" s="83"/>
    </row>
    <row r="18" spans="1:8" ht="17.25" customHeight="1">
      <c r="A18" s="53"/>
      <c r="B18" s="56"/>
      <c r="C18" s="81" t="s">
        <v>105</v>
      </c>
      <c r="D18" s="82"/>
      <c r="E18" s="82"/>
      <c r="F18" s="82"/>
      <c r="G18" s="82"/>
      <c r="H18" s="83"/>
    </row>
    <row r="19" spans="1:8" ht="17.25" customHeight="1">
      <c r="A19" s="53"/>
      <c r="B19" s="56"/>
      <c r="C19" s="84" t="s">
        <v>15</v>
      </c>
      <c r="D19" s="82"/>
      <c r="E19" s="82"/>
      <c r="F19" s="82"/>
      <c r="G19" s="82"/>
      <c r="H19" s="83"/>
    </row>
    <row r="20" spans="1:8" ht="17.25" customHeight="1">
      <c r="A20" s="53"/>
      <c r="B20" s="56"/>
      <c r="C20" s="81" t="s">
        <v>116</v>
      </c>
      <c r="D20" s="82"/>
      <c r="E20" s="82"/>
      <c r="F20" s="82"/>
      <c r="G20" s="82"/>
      <c r="H20" s="83"/>
    </row>
    <row r="21" spans="1:8" ht="17.25" customHeight="1">
      <c r="A21" s="53"/>
      <c r="B21" s="56"/>
      <c r="C21" s="81" t="s">
        <v>104</v>
      </c>
      <c r="D21" s="82"/>
      <c r="E21" s="82"/>
      <c r="F21" s="82"/>
      <c r="G21" s="82"/>
      <c r="H21" s="83"/>
    </row>
    <row r="22" spans="1:8" ht="17.25" customHeight="1">
      <c r="A22" s="53"/>
      <c r="B22" s="56"/>
      <c r="C22" s="81" t="s">
        <v>103</v>
      </c>
      <c r="D22" s="82"/>
      <c r="E22" s="82"/>
      <c r="F22" s="82"/>
      <c r="G22" s="82"/>
      <c r="H22" s="83"/>
    </row>
    <row r="23" spans="1:8" ht="17.25" customHeight="1">
      <c r="A23" s="53"/>
      <c r="B23" s="56"/>
      <c r="C23" s="85" t="s">
        <v>125</v>
      </c>
      <c r="D23" s="71"/>
      <c r="E23" s="71"/>
      <c r="F23" s="71"/>
      <c r="G23" s="71"/>
      <c r="H23" s="72"/>
    </row>
    <row r="24" spans="1:8" ht="17.25" customHeight="1">
      <c r="A24" s="53"/>
      <c r="B24" s="56"/>
      <c r="C24" s="81" t="s">
        <v>106</v>
      </c>
      <c r="D24" s="82"/>
      <c r="E24" s="82"/>
      <c r="F24" s="82"/>
      <c r="G24" s="82"/>
      <c r="H24" s="83"/>
    </row>
    <row r="25" spans="1:8" ht="17.25" customHeight="1">
      <c r="A25" s="53"/>
      <c r="B25" s="56"/>
      <c r="C25" s="70" t="s">
        <v>107</v>
      </c>
      <c r="D25" s="71"/>
      <c r="E25" s="71"/>
      <c r="F25" s="71"/>
      <c r="G25" s="71"/>
      <c r="H25" s="72"/>
    </row>
    <row r="26" spans="1:8" ht="17.25" customHeight="1">
      <c r="A26" s="53"/>
      <c r="B26" s="56"/>
      <c r="C26" s="85" t="s">
        <v>119</v>
      </c>
      <c r="D26" s="71"/>
      <c r="E26" s="71"/>
      <c r="F26" s="71"/>
      <c r="G26" s="71"/>
      <c r="H26" s="72"/>
    </row>
    <row r="27" spans="1:8" ht="17.25" customHeight="1">
      <c r="A27" s="53"/>
      <c r="B27" s="56"/>
      <c r="C27" s="67" t="s">
        <v>108</v>
      </c>
      <c r="D27" s="68"/>
      <c r="E27" s="68"/>
      <c r="F27" s="68"/>
      <c r="G27" s="68"/>
      <c r="H27" s="69"/>
    </row>
    <row r="28" spans="1:8" ht="17.25" customHeight="1">
      <c r="A28" s="53"/>
      <c r="B28" s="57"/>
      <c r="C28" s="67" t="s">
        <v>122</v>
      </c>
      <c r="D28" s="68"/>
      <c r="E28" s="68"/>
      <c r="F28" s="68"/>
      <c r="G28" s="68"/>
      <c r="H28" s="69"/>
    </row>
    <row r="29" spans="1:8" ht="17.25" customHeight="1">
      <c r="A29" s="53"/>
      <c r="B29" s="58" t="s">
        <v>76</v>
      </c>
      <c r="C29" s="89" t="s">
        <v>109</v>
      </c>
      <c r="D29" s="90"/>
      <c r="E29" s="90"/>
      <c r="F29" s="90"/>
      <c r="G29" s="90"/>
      <c r="H29" s="91"/>
    </row>
    <row r="30" spans="1:8" ht="17.25" customHeight="1">
      <c r="A30" s="53"/>
      <c r="B30" s="59"/>
      <c r="C30" s="92" t="s">
        <v>110</v>
      </c>
      <c r="D30" s="93"/>
      <c r="E30" s="93"/>
      <c r="F30" s="93"/>
      <c r="G30" s="93"/>
      <c r="H30" s="94"/>
    </row>
    <row r="31" spans="1:8" ht="17.25" customHeight="1" thickBot="1">
      <c r="A31" s="54"/>
      <c r="B31" s="60"/>
      <c r="C31" s="95" t="s">
        <v>111</v>
      </c>
      <c r="D31" s="96"/>
      <c r="E31" s="96"/>
      <c r="F31" s="96"/>
      <c r="G31" s="96"/>
      <c r="H31" s="97"/>
    </row>
    <row r="32" spans="1:8" ht="29.25" customHeight="1">
      <c r="A32" s="86"/>
      <c r="B32" s="86"/>
      <c r="C32" s="86"/>
      <c r="D32" s="86"/>
      <c r="E32" s="86"/>
      <c r="F32" s="86"/>
      <c r="G32" s="86"/>
      <c r="H32" s="86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29.25" customHeight="1"/>
  </sheetData>
  <sheetProtection/>
  <mergeCells count="35">
    <mergeCell ref="A32:H32"/>
    <mergeCell ref="C12:H12"/>
    <mergeCell ref="C29:H29"/>
    <mergeCell ref="C30:H30"/>
    <mergeCell ref="C31:H31"/>
    <mergeCell ref="C25:H25"/>
    <mergeCell ref="C26:H26"/>
    <mergeCell ref="C27:H27"/>
    <mergeCell ref="C28:H28"/>
    <mergeCell ref="C21:H21"/>
    <mergeCell ref="C22:H22"/>
    <mergeCell ref="C23:H23"/>
    <mergeCell ref="C24:H24"/>
    <mergeCell ref="C17:H17"/>
    <mergeCell ref="C18:H18"/>
    <mergeCell ref="C19:H19"/>
    <mergeCell ref="C20:H20"/>
    <mergeCell ref="C13:H13"/>
    <mergeCell ref="C14:H14"/>
    <mergeCell ref="C15:H15"/>
    <mergeCell ref="C16:H16"/>
    <mergeCell ref="C11:H11"/>
    <mergeCell ref="A5:C5"/>
    <mergeCell ref="A6:C6"/>
    <mergeCell ref="C7:H7"/>
    <mergeCell ref="C8:H8"/>
    <mergeCell ref="A1:H1"/>
    <mergeCell ref="A2:H2"/>
    <mergeCell ref="A7:A31"/>
    <mergeCell ref="B7:B28"/>
    <mergeCell ref="B29:B31"/>
    <mergeCell ref="A3:C3"/>
    <mergeCell ref="A4:C4"/>
    <mergeCell ref="C9:H9"/>
    <mergeCell ref="C10:H10"/>
  </mergeCells>
  <printOptions/>
  <pageMargins left="0.75" right="0.75" top="0.51" bottom="0.5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23" sqref="H23"/>
    </sheetView>
  </sheetViews>
  <sheetFormatPr defaultColWidth="9.00390625" defaultRowHeight="14.25"/>
  <cols>
    <col min="1" max="1" width="5.375" style="0" customWidth="1"/>
    <col min="2" max="2" width="16.00390625" style="0" customWidth="1"/>
    <col min="3" max="3" width="13.25390625" style="0" customWidth="1"/>
    <col min="4" max="4" width="16.125" style="0" customWidth="1"/>
    <col min="5" max="5" width="16.25390625" style="0" customWidth="1"/>
  </cols>
  <sheetData>
    <row r="1" spans="1:5" ht="36" customHeight="1" thickBot="1">
      <c r="A1" s="51" t="s">
        <v>16</v>
      </c>
      <c r="B1" s="51"/>
      <c r="C1" s="51"/>
      <c r="D1" s="51"/>
      <c r="E1" s="51"/>
    </row>
    <row r="2" spans="1:5" ht="24" customHeight="1">
      <c r="A2" s="104" t="s">
        <v>78</v>
      </c>
      <c r="B2" s="108"/>
      <c r="C2" s="13" t="s">
        <v>79</v>
      </c>
      <c r="D2" s="13" t="s">
        <v>81</v>
      </c>
      <c r="E2" s="16" t="s">
        <v>80</v>
      </c>
    </row>
    <row r="3" spans="1:5" ht="24" customHeight="1">
      <c r="A3" s="109" t="s">
        <v>17</v>
      </c>
      <c r="B3" s="110"/>
      <c r="C3" s="18">
        <f>C4+C7</f>
        <v>5858366</v>
      </c>
      <c r="D3" s="17">
        <f aca="true" t="shared" si="0" ref="D3:D9">C3/2558.65</f>
        <v>2289.6316416860454</v>
      </c>
      <c r="E3" s="39">
        <v>100</v>
      </c>
    </row>
    <row r="4" spans="1:8" ht="24" customHeight="1">
      <c r="A4" s="76" t="s">
        <v>18</v>
      </c>
      <c r="B4" s="77"/>
      <c r="C4" s="1">
        <f>SUM(C5:C6)</f>
        <v>5595821</v>
      </c>
      <c r="D4" s="17">
        <f t="shared" si="0"/>
        <v>2187.02088992242</v>
      </c>
      <c r="E4" s="36">
        <f>C4/C3*100</f>
        <v>95.51846026690718</v>
      </c>
      <c r="H4" s="38"/>
    </row>
    <row r="5" spans="1:9" ht="24" customHeight="1">
      <c r="A5" s="9" t="s">
        <v>19</v>
      </c>
      <c r="B5" s="1" t="s">
        <v>20</v>
      </c>
      <c r="C5" s="1">
        <v>4160329</v>
      </c>
      <c r="D5" s="17">
        <f t="shared" si="0"/>
        <v>1625.985969163426</v>
      </c>
      <c r="E5" s="36">
        <f>C5/C3*100</f>
        <v>71.0151772695663</v>
      </c>
      <c r="I5" s="38"/>
    </row>
    <row r="6" spans="1:5" ht="24" customHeight="1">
      <c r="A6" s="14" t="s">
        <v>21</v>
      </c>
      <c r="B6" s="1" t="s">
        <v>22</v>
      </c>
      <c r="C6" s="1">
        <v>1435492</v>
      </c>
      <c r="D6" s="17">
        <f t="shared" si="0"/>
        <v>561.034920758994</v>
      </c>
      <c r="E6" s="36">
        <f>C6/C3*100</f>
        <v>24.503282997340897</v>
      </c>
    </row>
    <row r="7" spans="1:5" ht="24" customHeight="1">
      <c r="A7" s="64" t="s">
        <v>23</v>
      </c>
      <c r="B7" s="111"/>
      <c r="C7" s="1">
        <f>C8+C9</f>
        <v>262545</v>
      </c>
      <c r="D7" s="17">
        <f t="shared" si="0"/>
        <v>102.61075176362534</v>
      </c>
      <c r="E7" s="36">
        <f>C7/C3*100</f>
        <v>4.481539733092811</v>
      </c>
    </row>
    <row r="8" spans="1:8" ht="24" customHeight="1">
      <c r="A8" s="15"/>
      <c r="B8" s="1" t="s">
        <v>24</v>
      </c>
      <c r="C8" s="1">
        <v>164335</v>
      </c>
      <c r="D8" s="17">
        <f t="shared" si="0"/>
        <v>64.22722920289996</v>
      </c>
      <c r="E8" s="36">
        <f>C8/C3*100</f>
        <v>2.8051337181732925</v>
      </c>
      <c r="H8" s="38"/>
    </row>
    <row r="9" spans="1:5" ht="24" customHeight="1" thickBot="1">
      <c r="A9" s="19" t="s">
        <v>19</v>
      </c>
      <c r="B9" s="20" t="s">
        <v>25</v>
      </c>
      <c r="C9" s="20">
        <v>98210</v>
      </c>
      <c r="D9" s="21">
        <f t="shared" si="0"/>
        <v>38.38352256072538</v>
      </c>
      <c r="E9" s="37">
        <f>C9/C3*100</f>
        <v>1.6764060149195186</v>
      </c>
    </row>
    <row r="10" spans="1:5" ht="24" customHeight="1">
      <c r="A10" s="74" t="s">
        <v>87</v>
      </c>
      <c r="B10" s="74"/>
      <c r="C10" s="74"/>
      <c r="D10" s="74"/>
      <c r="E10" s="74"/>
    </row>
    <row r="11" spans="1:5" ht="24" customHeight="1">
      <c r="A11" s="8"/>
      <c r="B11" s="8"/>
      <c r="C11" s="8"/>
      <c r="D11" s="8"/>
      <c r="E11" s="8"/>
    </row>
    <row r="12" spans="1:5" ht="24" customHeight="1">
      <c r="A12" s="8"/>
      <c r="B12" s="8"/>
      <c r="C12" s="8"/>
      <c r="D12" s="8"/>
      <c r="E12" s="8"/>
    </row>
    <row r="13" spans="1:5" ht="24" customHeight="1" thickBot="1">
      <c r="A13" s="102" t="s">
        <v>58</v>
      </c>
      <c r="B13" s="103"/>
      <c r="C13" s="103"/>
      <c r="D13" s="103"/>
      <c r="E13" s="103"/>
    </row>
    <row r="14" spans="1:5" ht="24" customHeight="1">
      <c r="A14" s="104" t="s">
        <v>82</v>
      </c>
      <c r="B14" s="105"/>
      <c r="C14" s="4" t="s">
        <v>33</v>
      </c>
      <c r="D14" s="4" t="s">
        <v>59</v>
      </c>
      <c r="E14" s="23" t="s">
        <v>60</v>
      </c>
    </row>
    <row r="15" spans="1:5" ht="24" customHeight="1">
      <c r="A15" s="106" t="s">
        <v>83</v>
      </c>
      <c r="B15" s="99"/>
      <c r="C15" s="1"/>
      <c r="D15" s="1"/>
      <c r="E15" s="7"/>
    </row>
    <row r="16" spans="1:5" ht="24" customHeight="1">
      <c r="A16" s="98" t="s">
        <v>61</v>
      </c>
      <c r="B16" s="99"/>
      <c r="C16" s="1" t="s">
        <v>62</v>
      </c>
      <c r="D16" s="42">
        <v>12320.25</v>
      </c>
      <c r="E16" s="24">
        <f>D16/2558.65</f>
        <v>4.815136888593594</v>
      </c>
    </row>
    <row r="17" spans="1:5" ht="24" customHeight="1">
      <c r="A17" s="98" t="s">
        <v>40</v>
      </c>
      <c r="B17" s="99"/>
      <c r="C17" s="1" t="s">
        <v>63</v>
      </c>
      <c r="D17" s="1">
        <f>258018+41050</f>
        <v>299068</v>
      </c>
      <c r="E17" s="24">
        <f aca="true" t="shared" si="1" ref="E17:E26">D17/2558.65</f>
        <v>116.88507611435718</v>
      </c>
    </row>
    <row r="18" spans="1:5" ht="24" customHeight="1">
      <c r="A18" s="98" t="s">
        <v>64</v>
      </c>
      <c r="B18" s="99"/>
      <c r="C18" s="1" t="s">
        <v>63</v>
      </c>
      <c r="D18" s="1">
        <f>51758+16690+6023+1163</f>
        <v>75634</v>
      </c>
      <c r="E18" s="24">
        <f t="shared" si="1"/>
        <v>29.560119594317314</v>
      </c>
    </row>
    <row r="19" spans="1:5" ht="24" customHeight="1">
      <c r="A19" s="98" t="s">
        <v>65</v>
      </c>
      <c r="B19" s="99"/>
      <c r="C19" s="1" t="s">
        <v>63</v>
      </c>
      <c r="D19" s="1">
        <f>363+9038+1243</f>
        <v>10644</v>
      </c>
      <c r="E19" s="24">
        <f t="shared" si="1"/>
        <v>4.160006253297637</v>
      </c>
    </row>
    <row r="20" spans="1:5" ht="24" customHeight="1">
      <c r="A20" s="98" t="s">
        <v>66</v>
      </c>
      <c r="B20" s="99"/>
      <c r="C20" s="1" t="s">
        <v>84</v>
      </c>
      <c r="D20" s="1">
        <f>216+13+7+71+587+858</f>
        <v>1752</v>
      </c>
      <c r="E20" s="24">
        <f t="shared" si="1"/>
        <v>0.6847360912981455</v>
      </c>
    </row>
    <row r="21" spans="1:5" ht="24" customHeight="1">
      <c r="A21" s="98" t="s">
        <v>67</v>
      </c>
      <c r="B21" s="99"/>
      <c r="C21" s="1" t="s">
        <v>68</v>
      </c>
      <c r="D21" s="1">
        <f>4537+48235</f>
        <v>52772</v>
      </c>
      <c r="E21" s="24">
        <f t="shared" si="1"/>
        <v>20.62493893264026</v>
      </c>
    </row>
    <row r="22" spans="1:5" ht="24" customHeight="1">
      <c r="A22" s="98" t="s">
        <v>69</v>
      </c>
      <c r="B22" s="99"/>
      <c r="C22" s="1" t="s">
        <v>68</v>
      </c>
      <c r="D22" s="1">
        <v>15648</v>
      </c>
      <c r="E22" s="24">
        <f t="shared" si="1"/>
        <v>6.1157250894026145</v>
      </c>
    </row>
    <row r="23" spans="1:5" ht="24" customHeight="1">
      <c r="A23" s="98" t="s">
        <v>70</v>
      </c>
      <c r="B23" s="99"/>
      <c r="C23" s="1" t="s">
        <v>63</v>
      </c>
      <c r="D23" s="1">
        <v>5826</v>
      </c>
      <c r="E23" s="24">
        <f t="shared" si="1"/>
        <v>2.2769820022277374</v>
      </c>
    </row>
    <row r="24" spans="1:5" ht="24" customHeight="1">
      <c r="A24" s="98" t="s">
        <v>71</v>
      </c>
      <c r="B24" s="99"/>
      <c r="C24" s="1" t="s">
        <v>63</v>
      </c>
      <c r="D24" s="1">
        <v>149353</v>
      </c>
      <c r="E24" s="24">
        <f t="shared" si="1"/>
        <v>58.371797627655205</v>
      </c>
    </row>
    <row r="25" spans="1:5" ht="24" customHeight="1">
      <c r="A25" s="106" t="s">
        <v>85</v>
      </c>
      <c r="B25" s="99"/>
      <c r="C25" s="1"/>
      <c r="D25" s="22"/>
      <c r="E25" s="24"/>
    </row>
    <row r="26" spans="1:5" ht="24" customHeight="1" thickBot="1">
      <c r="A26" s="100" t="s">
        <v>61</v>
      </c>
      <c r="B26" s="101"/>
      <c r="C26" s="20" t="s">
        <v>62</v>
      </c>
      <c r="D26" s="43">
        <f>189.884+337.535</f>
        <v>527.419</v>
      </c>
      <c r="E26" s="25">
        <f t="shared" si="1"/>
        <v>0.2061317491645985</v>
      </c>
    </row>
    <row r="27" spans="1:5" ht="24" customHeight="1">
      <c r="A27" s="74" t="s">
        <v>86</v>
      </c>
      <c r="B27" s="107"/>
      <c r="C27" s="107"/>
      <c r="D27" s="107"/>
      <c r="E27" s="107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29.25" customHeight="1"/>
  </sheetData>
  <sheetProtection/>
  <mergeCells count="21">
    <mergeCell ref="A7:B7"/>
    <mergeCell ref="A10:E10"/>
    <mergeCell ref="A17:B17"/>
    <mergeCell ref="A18:B18"/>
    <mergeCell ref="A16:B16"/>
    <mergeCell ref="A1:E1"/>
    <mergeCell ref="A2:B2"/>
    <mergeCell ref="A3:B3"/>
    <mergeCell ref="A4:B4"/>
    <mergeCell ref="A27:E27"/>
    <mergeCell ref="A22:B22"/>
    <mergeCell ref="A23:B23"/>
    <mergeCell ref="A24:B24"/>
    <mergeCell ref="A25:B25"/>
    <mergeCell ref="A20:B20"/>
    <mergeCell ref="A26:B26"/>
    <mergeCell ref="A13:E13"/>
    <mergeCell ref="A14:B14"/>
    <mergeCell ref="A15:B15"/>
    <mergeCell ref="A21:B21"/>
    <mergeCell ref="A19:B19"/>
  </mergeCells>
  <printOptions/>
  <pageMargins left="0.75" right="0.75" top="0.51" bottom="0.5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18" sqref="K18"/>
    </sheetView>
  </sheetViews>
  <sheetFormatPr defaultColWidth="9.00390625" defaultRowHeight="14.25"/>
  <cols>
    <col min="1" max="1" width="5.875" style="0" customWidth="1"/>
    <col min="2" max="2" width="7.50390625" style="0" customWidth="1"/>
    <col min="3" max="3" width="11.00390625" style="0" customWidth="1"/>
    <col min="4" max="4" width="13.125" style="0" customWidth="1"/>
    <col min="5" max="5" width="13.375" style="0" customWidth="1"/>
    <col min="6" max="6" width="4.875" style="0" customWidth="1"/>
    <col min="7" max="7" width="10.00390625" style="0" customWidth="1"/>
    <col min="8" max="8" width="11.875" style="0" customWidth="1"/>
  </cols>
  <sheetData>
    <row r="1" spans="1:8" ht="27.75" customHeight="1" thickBot="1">
      <c r="A1" s="112" t="s">
        <v>26</v>
      </c>
      <c r="B1" s="113"/>
      <c r="C1" s="113"/>
      <c r="D1" s="113"/>
      <c r="E1" s="113"/>
      <c r="F1" s="113"/>
      <c r="G1" s="113"/>
      <c r="H1" s="113"/>
    </row>
    <row r="2" spans="1:8" ht="27.75" customHeight="1">
      <c r="A2" s="114" t="s">
        <v>27</v>
      </c>
      <c r="B2" s="115"/>
      <c r="C2" s="115"/>
      <c r="D2" s="116"/>
      <c r="E2" s="117" t="s">
        <v>28</v>
      </c>
      <c r="F2" s="118"/>
      <c r="G2" s="118"/>
      <c r="H2" s="119"/>
    </row>
    <row r="3" spans="1:8" ht="27.75" customHeight="1">
      <c r="A3" s="76" t="s">
        <v>29</v>
      </c>
      <c r="B3" s="120"/>
      <c r="C3" s="5" t="s">
        <v>30</v>
      </c>
      <c r="D3" s="5" t="s">
        <v>31</v>
      </c>
      <c r="E3" s="1" t="s">
        <v>32</v>
      </c>
      <c r="F3" s="1" t="s">
        <v>33</v>
      </c>
      <c r="G3" s="1" t="s">
        <v>34</v>
      </c>
      <c r="H3" s="26" t="s">
        <v>35</v>
      </c>
    </row>
    <row r="4" spans="1:8" ht="27.75" customHeight="1">
      <c r="A4" s="76" t="s">
        <v>36</v>
      </c>
      <c r="B4" s="120"/>
      <c r="C4" s="1">
        <v>412983</v>
      </c>
      <c r="D4" s="27">
        <f>C4/C21*100</f>
        <v>8.418292622520248</v>
      </c>
      <c r="E4" s="1" t="s">
        <v>88</v>
      </c>
      <c r="F4" s="1" t="s">
        <v>112</v>
      </c>
      <c r="G4" s="1">
        <f>1471+4848</f>
        <v>6319</v>
      </c>
      <c r="H4" s="28">
        <f>G4/2558.65</f>
        <v>2.4696617356809254</v>
      </c>
    </row>
    <row r="5" spans="1:8" ht="27.75" customHeight="1">
      <c r="A5" s="76" t="s">
        <v>37</v>
      </c>
      <c r="B5" s="120"/>
      <c r="C5" s="1">
        <v>94240</v>
      </c>
      <c r="D5" s="27">
        <f>C5/C21*100</f>
        <v>1.9209989194381079</v>
      </c>
      <c r="E5" s="1" t="s">
        <v>38</v>
      </c>
      <c r="F5" s="1" t="s">
        <v>112</v>
      </c>
      <c r="G5" s="1">
        <f>29+143+14</f>
        <v>186</v>
      </c>
      <c r="H5" s="28">
        <f aca="true" t="shared" si="0" ref="H5:H15">G5/2558.65</f>
        <v>0.07269458503507709</v>
      </c>
    </row>
    <row r="6" spans="1:8" ht="27.75" customHeight="1">
      <c r="A6" s="76" t="s">
        <v>39</v>
      </c>
      <c r="B6" s="120"/>
      <c r="C6" s="77">
        <v>1818759</v>
      </c>
      <c r="D6" s="126">
        <f>C6/C21*100</f>
        <v>37.07379110482103</v>
      </c>
      <c r="E6" s="1" t="s">
        <v>113</v>
      </c>
      <c r="F6" s="1" t="s">
        <v>112</v>
      </c>
      <c r="G6" s="1">
        <f>1752-100-105-6.8-631</f>
        <v>909.2</v>
      </c>
      <c r="H6" s="28">
        <f t="shared" si="0"/>
        <v>0.35534363824673165</v>
      </c>
    </row>
    <row r="7" spans="1:8" ht="27.75" customHeight="1">
      <c r="A7" s="121"/>
      <c r="B7" s="120"/>
      <c r="C7" s="77"/>
      <c r="D7" s="127"/>
      <c r="E7" s="1" t="s">
        <v>40</v>
      </c>
      <c r="F7" s="1" t="s">
        <v>41</v>
      </c>
      <c r="G7" s="1">
        <v>299.068</v>
      </c>
      <c r="H7" s="28">
        <f t="shared" si="0"/>
        <v>0.11688507611435717</v>
      </c>
    </row>
    <row r="8" spans="1:8" ht="27.75" customHeight="1">
      <c r="A8" s="76" t="s">
        <v>42</v>
      </c>
      <c r="B8" s="120"/>
      <c r="C8" s="1">
        <v>617068</v>
      </c>
      <c r="D8" s="27">
        <f>C8/C21*100</f>
        <v>12.578384563028802</v>
      </c>
      <c r="E8" s="1" t="s">
        <v>43</v>
      </c>
      <c r="F8" s="1" t="s">
        <v>41</v>
      </c>
      <c r="G8" s="1">
        <v>75.634</v>
      </c>
      <c r="H8" s="28">
        <f t="shared" si="0"/>
        <v>0.029560119594317313</v>
      </c>
    </row>
    <row r="9" spans="1:8" ht="27.75" customHeight="1">
      <c r="A9" s="76" t="s">
        <v>44</v>
      </c>
      <c r="B9" s="120"/>
      <c r="C9" s="1">
        <v>74005</v>
      </c>
      <c r="D9" s="27">
        <f>C9/C21*100</f>
        <v>1.5085263691958528</v>
      </c>
      <c r="E9" s="1" t="s">
        <v>45</v>
      </c>
      <c r="F9" s="1" t="s">
        <v>120</v>
      </c>
      <c r="G9" s="1">
        <v>688.83</v>
      </c>
      <c r="H9" s="28">
        <f t="shared" si="0"/>
        <v>0.2692161882242589</v>
      </c>
    </row>
    <row r="10" spans="1:8" ht="27.75" customHeight="1">
      <c r="A10" s="76" t="s">
        <v>46</v>
      </c>
      <c r="B10" s="120"/>
      <c r="C10" s="77">
        <v>439344</v>
      </c>
      <c r="D10" s="126">
        <f>C10/C21*100</f>
        <v>8.955638256171646</v>
      </c>
      <c r="E10" s="1" t="s">
        <v>118</v>
      </c>
      <c r="F10" s="1" t="s">
        <v>120</v>
      </c>
      <c r="G10" s="1">
        <v>702.29</v>
      </c>
      <c r="H10" s="28">
        <f t="shared" si="0"/>
        <v>0.2744767748617435</v>
      </c>
    </row>
    <row r="11" spans="1:8" ht="27.75" customHeight="1">
      <c r="A11" s="121"/>
      <c r="B11" s="120"/>
      <c r="C11" s="77"/>
      <c r="D11" s="127"/>
      <c r="E11" s="1" t="s">
        <v>47</v>
      </c>
      <c r="F11" s="1" t="s">
        <v>120</v>
      </c>
      <c r="G11" s="1">
        <v>1274.99</v>
      </c>
      <c r="H11" s="28">
        <f t="shared" si="0"/>
        <v>0.4983057471713599</v>
      </c>
    </row>
    <row r="12" spans="1:8" ht="27.75" customHeight="1">
      <c r="A12" s="128" t="s">
        <v>48</v>
      </c>
      <c r="B12" s="129"/>
      <c r="C12" s="77">
        <v>930841</v>
      </c>
      <c r="D12" s="126">
        <f>C12/C21*100</f>
        <v>18.97436921868302</v>
      </c>
      <c r="E12" s="29" t="s">
        <v>117</v>
      </c>
      <c r="F12" s="29" t="s">
        <v>120</v>
      </c>
      <c r="G12" s="29">
        <v>2267.46</v>
      </c>
      <c r="H12" s="28">
        <f t="shared" si="0"/>
        <v>0.8861938913098705</v>
      </c>
    </row>
    <row r="13" spans="1:8" ht="27.75" customHeight="1">
      <c r="A13" s="128"/>
      <c r="B13" s="129"/>
      <c r="C13" s="77"/>
      <c r="D13" s="127"/>
      <c r="E13" s="29" t="s">
        <v>49</v>
      </c>
      <c r="F13" s="29" t="s">
        <v>120</v>
      </c>
      <c r="G13" s="29">
        <v>923.04</v>
      </c>
      <c r="H13" s="28">
        <f t="shared" si="0"/>
        <v>0.36075274070310515</v>
      </c>
    </row>
    <row r="14" spans="1:8" ht="27.75" customHeight="1">
      <c r="A14" s="76" t="s">
        <v>50</v>
      </c>
      <c r="B14" s="120"/>
      <c r="C14" s="1">
        <v>65307</v>
      </c>
      <c r="D14" s="27">
        <f>C14/C21*100</f>
        <v>1.3312253441399036</v>
      </c>
      <c r="E14" s="1" t="s">
        <v>51</v>
      </c>
      <c r="F14" s="1" t="s">
        <v>120</v>
      </c>
      <c r="G14" s="1">
        <v>2445.04</v>
      </c>
      <c r="H14" s="28">
        <f t="shared" si="0"/>
        <v>0.955597678463252</v>
      </c>
    </row>
    <row r="15" spans="1:8" ht="27.75" customHeight="1">
      <c r="A15" s="76" t="s">
        <v>52</v>
      </c>
      <c r="B15" s="120"/>
      <c r="C15" s="77">
        <v>19938</v>
      </c>
      <c r="D15" s="126">
        <f>C15/C21*100</f>
        <v>0.40641846833358436</v>
      </c>
      <c r="E15" s="1" t="s">
        <v>121</v>
      </c>
      <c r="F15" s="1" t="s">
        <v>120</v>
      </c>
      <c r="G15" s="1">
        <v>25.91</v>
      </c>
      <c r="H15" s="28">
        <f t="shared" si="0"/>
        <v>0.010126433861606707</v>
      </c>
    </row>
    <row r="16" spans="1:8" ht="27.75" customHeight="1">
      <c r="A16" s="121"/>
      <c r="B16" s="120"/>
      <c r="C16" s="77"/>
      <c r="D16" s="127"/>
      <c r="E16" s="1" t="s">
        <v>123</v>
      </c>
      <c r="F16" s="1" t="s">
        <v>120</v>
      </c>
      <c r="G16" s="1">
        <v>10.17</v>
      </c>
      <c r="H16" s="44">
        <f>G16/2558.65</f>
        <v>0.003974752310788893</v>
      </c>
    </row>
    <row r="17" spans="1:8" ht="27.75" customHeight="1">
      <c r="A17" s="76" t="s">
        <v>53</v>
      </c>
      <c r="B17" s="120"/>
      <c r="C17" s="1">
        <v>255825</v>
      </c>
      <c r="D17" s="27">
        <f>C17/C21*100</f>
        <v>5.214766007695818</v>
      </c>
      <c r="E17" s="1"/>
      <c r="F17" s="1"/>
      <c r="G17" s="1"/>
      <c r="H17" s="28"/>
    </row>
    <row r="18" spans="1:8" ht="27.75" customHeight="1">
      <c r="A18" s="76" t="s">
        <v>54</v>
      </c>
      <c r="B18" s="120"/>
      <c r="C18" s="1">
        <v>77281</v>
      </c>
      <c r="D18" s="27">
        <f>C18/C21*100</f>
        <v>1.575304727218765</v>
      </c>
      <c r="E18" s="1"/>
      <c r="F18" s="1"/>
      <c r="G18" s="1"/>
      <c r="H18" s="28"/>
    </row>
    <row r="19" spans="1:8" ht="27.75" customHeight="1">
      <c r="A19" s="76" t="s">
        <v>55</v>
      </c>
      <c r="B19" s="120"/>
      <c r="C19" s="1">
        <v>57934</v>
      </c>
      <c r="D19" s="27">
        <f>C19/C21*100</f>
        <v>1.18093327036001</v>
      </c>
      <c r="E19" s="1"/>
      <c r="F19" s="1"/>
      <c r="G19" s="1"/>
      <c r="H19" s="28"/>
    </row>
    <row r="20" spans="1:8" ht="27.75" customHeight="1">
      <c r="A20" s="76" t="s">
        <v>56</v>
      </c>
      <c r="B20" s="120"/>
      <c r="C20" s="1">
        <f>6537+14057+3585+18077</f>
        <v>42256</v>
      </c>
      <c r="D20" s="27">
        <f>C20/C21*100</f>
        <v>0.8613511283932161</v>
      </c>
      <c r="E20" s="1"/>
      <c r="F20" s="1"/>
      <c r="G20" s="1"/>
      <c r="H20" s="26"/>
    </row>
    <row r="21" spans="1:8" ht="27.75" customHeight="1" thickBot="1">
      <c r="A21" s="122" t="s">
        <v>89</v>
      </c>
      <c r="B21" s="123"/>
      <c r="C21" s="30">
        <f>SUM(C4:C20)</f>
        <v>4905781</v>
      </c>
      <c r="D21" s="40">
        <v>100</v>
      </c>
      <c r="E21" s="31"/>
      <c r="F21" s="31"/>
      <c r="G21" s="31"/>
      <c r="H21" s="32"/>
    </row>
    <row r="22" spans="1:8" ht="27.75" customHeight="1">
      <c r="A22" s="124" t="s">
        <v>57</v>
      </c>
      <c r="B22" s="125"/>
      <c r="C22" s="125"/>
      <c r="D22" s="125"/>
      <c r="E22" s="125"/>
      <c r="F22" s="125"/>
      <c r="G22" s="125"/>
      <c r="H22" s="125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27" customHeight="1"/>
    <row r="39" ht="12.75" customHeight="1"/>
    <row r="40" ht="15" customHeight="1"/>
  </sheetData>
  <sheetProtection/>
  <mergeCells count="27">
    <mergeCell ref="A10:B11"/>
    <mergeCell ref="A12:B13"/>
    <mergeCell ref="D6:D7"/>
    <mergeCell ref="D10:D11"/>
    <mergeCell ref="D12:D13"/>
    <mergeCell ref="C6:C7"/>
    <mergeCell ref="C10:C11"/>
    <mergeCell ref="C12:C13"/>
    <mergeCell ref="C15:C16"/>
    <mergeCell ref="A20:B20"/>
    <mergeCell ref="A21:B21"/>
    <mergeCell ref="A22:H22"/>
    <mergeCell ref="D15:D16"/>
    <mergeCell ref="A14:B14"/>
    <mergeCell ref="A17:B17"/>
    <mergeCell ref="A18:B18"/>
    <mergeCell ref="A19:B19"/>
    <mergeCell ref="A15:B16"/>
    <mergeCell ref="A4:B4"/>
    <mergeCell ref="A5:B5"/>
    <mergeCell ref="A8:B8"/>
    <mergeCell ref="A9:B9"/>
    <mergeCell ref="A6:B7"/>
    <mergeCell ref="A1:H1"/>
    <mergeCell ref="A2:D2"/>
    <mergeCell ref="E2:H2"/>
    <mergeCell ref="A3:B3"/>
  </mergeCells>
  <printOptions/>
  <pageMargins left="0.75" right="0.75" top="0.51" bottom="0.43" header="0.51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2019-01-22T06:50:40Z</cp:lastPrinted>
  <dcterms:created xsi:type="dcterms:W3CDTF">1996-12-17T01:32:42Z</dcterms:created>
  <dcterms:modified xsi:type="dcterms:W3CDTF">2019-03-11T06:15:41Z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