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615" activeTab="0"/>
  </bookViews>
  <sheets>
    <sheet name="表一" sheetId="1" r:id="rId1"/>
    <sheet name="表二" sheetId="2" r:id="rId2"/>
    <sheet name="表三" sheetId="3" r:id="rId3"/>
  </sheets>
  <definedNames/>
  <calcPr fullCalcOnLoad="1"/>
</workbook>
</file>

<file path=xl/sharedStrings.xml><?xml version="1.0" encoding="utf-8"?>
<sst xmlns="http://schemas.openxmlformats.org/spreadsheetml/2006/main" count="115" uniqueCount="102">
  <si>
    <t>表一：工程概况</t>
  </si>
  <si>
    <t>工程名称</t>
  </si>
  <si>
    <t>某景观绿化工程</t>
  </si>
  <si>
    <t>建设地点</t>
  </si>
  <si>
    <t>宁波市鄞州区</t>
  </si>
  <si>
    <t>某市政工程</t>
  </si>
  <si>
    <t>宁波市奉化区</t>
  </si>
  <si>
    <t>总面积</t>
  </si>
  <si>
    <t>170986㎡</t>
  </si>
  <si>
    <t xml:space="preserve">
其
中
</t>
  </si>
  <si>
    <t>道路面积</t>
  </si>
  <si>
    <t>109902㎡</t>
  </si>
  <si>
    <t>工程类别</t>
  </si>
  <si>
    <t>道路工程二类</t>
  </si>
  <si>
    <t>桥梁面积</t>
  </si>
  <si>
    <t>3651㎡</t>
  </si>
  <si>
    <t>绿化面积</t>
  </si>
  <si>
    <t>57433㎡</t>
  </si>
  <si>
    <t>造价类别</t>
  </si>
  <si>
    <t>预算编制</t>
  </si>
  <si>
    <t>编审日期</t>
  </si>
  <si>
    <t>工  程  主  要  特  征</t>
  </si>
  <si>
    <t>工程概况：本工程为道路工程建设，为城市次干路，全长3659米，标准横断面宽36米，具体内容包括：</t>
  </si>
  <si>
    <t xml:space="preserve">         道路、排水、绿化、圆管涵、箱涵、桥梁、电力排管、综合通信、给水、路灯、交通安全、</t>
  </si>
  <si>
    <t>道路工程：车行道：4cm厚SBS改性沥青玛蹄脂碎石混合料（SMA-13）+6cm厚SBS改性沥青混凝土</t>
  </si>
  <si>
    <t>排水工程：雨水管：DN300-DN1500钢筋混凝土II级管材铺设，混凝土包管，混凝土检查井；</t>
  </si>
  <si>
    <t xml:space="preserve">         污水管：DN400HDPE缠绕结构壁管（B型）铺设，混凝土检查井；</t>
  </si>
  <si>
    <t>绿化工程：设置人行道树、中央绿化带、机非隔离绿化带和防护边坡；</t>
  </si>
  <si>
    <t>圆 管 涵： DN1000钢筋混凝土II级管材铺设，混凝土包管，混凝土集水井；</t>
  </si>
  <si>
    <t>箱    涵：混凝土箱涵，25*25cm预制混凝土方桩；</t>
  </si>
  <si>
    <t>桥    梁：混凝土桥梁，上部采用20米110cm厚后张法预应力混凝土空心板梁，下部采用盖梁式桥台，</t>
  </si>
  <si>
    <t xml:space="preserve">          25*25cm预制混凝土方桩，Φ1000钻孔灌注桩；</t>
  </si>
  <si>
    <t>电力排管：Φ175C-PVC电力排管，混凝土包管，混凝土电缆井；</t>
  </si>
  <si>
    <t>综合通信：Φ110UPVC通信保护管，混凝土包管，砖砌井；</t>
  </si>
  <si>
    <t>给水工程：DN100-DN325球墨铸铁管，混凝土阀门井等；</t>
  </si>
  <si>
    <t>路灯工程：铜芯电力电缆敷设，HDPE套管地埋敷设，混凝土包管，LED路灯安装，地埋式灯箱；</t>
  </si>
  <si>
    <t>景 观 灯：落地式配电箱，射灯，铜芯电力电缆敷设，PE套管地埋敷设，混凝土包管，砖砌井；</t>
  </si>
  <si>
    <t>交通安全：热熔反光标志标线，铝合金标志板，镀锌钢管立杆，镀锌钢质隔离护栏，公交车候车亭；</t>
  </si>
  <si>
    <t>智能交通：镀锌钢管立杆，信号灯，交通信号控制系统，监控摄像机，电缆保护管，管内配线；</t>
  </si>
  <si>
    <t>表二：工程造价指标</t>
  </si>
  <si>
    <t>项目</t>
  </si>
  <si>
    <t>造价（元）</t>
  </si>
  <si>
    <t>每平米造价
（元/㎡）</t>
  </si>
  <si>
    <t>占总造价比例
（%）</t>
  </si>
  <si>
    <t>总造价</t>
  </si>
  <si>
    <t>其
中</t>
  </si>
  <si>
    <t>排水</t>
  </si>
  <si>
    <t>桥梁</t>
  </si>
  <si>
    <t>绿化</t>
  </si>
  <si>
    <t>圆管涵</t>
  </si>
  <si>
    <t>箱涵</t>
  </si>
  <si>
    <t>电力排管</t>
  </si>
  <si>
    <t>综合通信</t>
  </si>
  <si>
    <t>给水</t>
  </si>
  <si>
    <t>路灯</t>
  </si>
  <si>
    <t>景观灯</t>
  </si>
  <si>
    <t>交通安全</t>
  </si>
  <si>
    <t>智能交通</t>
  </si>
  <si>
    <t>表三：人工和主要材料指标</t>
  </si>
  <si>
    <t>名称</t>
  </si>
  <si>
    <t>单位</t>
  </si>
  <si>
    <t>耗用量</t>
  </si>
  <si>
    <t>每平米耗用量</t>
  </si>
  <si>
    <t>人工</t>
  </si>
  <si>
    <t>工日</t>
  </si>
  <si>
    <t>商品混凝土</t>
  </si>
  <si>
    <t>m³</t>
  </si>
  <si>
    <t>沥青混凝土</t>
  </si>
  <si>
    <t>干混砂浆</t>
  </si>
  <si>
    <t>kg</t>
  </si>
  <si>
    <t>螺纹钢</t>
  </si>
  <si>
    <t>圆钢</t>
  </si>
  <si>
    <t>铁件</t>
  </si>
  <si>
    <t>花岗岩石材</t>
  </si>
  <si>
    <t>㎡</t>
  </si>
  <si>
    <t>花岗岩石材侧石</t>
  </si>
  <si>
    <t>m</t>
  </si>
  <si>
    <t>混凝土实心砖</t>
  </si>
  <si>
    <t>块</t>
  </si>
  <si>
    <t>水</t>
  </si>
  <si>
    <t>水泥</t>
  </si>
  <si>
    <t>塘渣</t>
  </si>
  <si>
    <t>t</t>
  </si>
  <si>
    <t>碎石</t>
  </si>
  <si>
    <t>块石</t>
  </si>
  <si>
    <t>涂料</t>
  </si>
  <si>
    <t>排水管</t>
  </si>
  <si>
    <t>钢板</t>
  </si>
  <si>
    <t>砂</t>
  </si>
  <si>
    <t>宁波市某市政道路工程造价分析表</t>
  </si>
  <si>
    <t xml:space="preserve">            （AC-20C）+8cm厚沥青混凝土下面层（AC-25C）+20cm厚5%水泥稳定碎石上基层+18cm厚           </t>
  </si>
  <si>
    <t xml:space="preserve">             4%水泥稳定碎石下基层+18cm厚4%水泥稳定碎石底基层+80cm厚塘渣垫层，花岗岩侧平石；</t>
  </si>
  <si>
    <t xml:space="preserve">                  厚4%水泥稳定碎石下基层+18cm厚4%水泥稳定碎石底基层+60cm厚塘渣垫层；</t>
  </si>
  <si>
    <t xml:space="preserve">          人行道：1、4cm厚彩色沥青混凝土（CAC-10）+5cm厚SBS改性沥青混凝土（AC-20C）+18cm</t>
  </si>
  <si>
    <t xml:space="preserve">                 2、6cm厚花岗岩石材+15cm厚C30混凝土垫层+10cm厚碎石垫层+60cm厚塘渣垫层；</t>
  </si>
  <si>
    <t>道路</t>
  </si>
  <si>
    <t xml:space="preserve">         乔  木：枫香、黄山栾树、香樟、银杏、碧桃；</t>
  </si>
  <si>
    <t xml:space="preserve">         灌  木：红叶石楠球、红叶石楠、春鹃、夏鹃、金森女贞、茶梅、红花继木等灌木；</t>
  </si>
  <si>
    <t xml:space="preserve">         草  坪：马尼拉套播黑麦草，一年养护；</t>
  </si>
  <si>
    <t>说明：表中每平米耗用量=相应工料耗用量÷项目总面积</t>
  </si>
  <si>
    <t xml:space="preserve">         智能交通等；</t>
  </si>
  <si>
    <t>说明：表中，道路、绿化、桥梁每平米造价=道路、绿化、桥梁造价÷相应项目面积，其他项目每平米造价=相应项目造价÷项目总面积。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</si>
</sst>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"/>
  </numFmts>
  <fonts count="24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name val="黑体"/>
      <family val="3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1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8" fillId="17" borderId="6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9" fillId="22" borderId="0" applyNumberFormat="0" applyBorder="0" applyAlignment="0" applyProtection="0"/>
    <xf numFmtId="0" fontId="23" fillId="16" borderId="8" applyNumberFormat="0" applyAlignment="0" applyProtection="0"/>
    <xf numFmtId="0" fontId="11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0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182" fontId="1" fillId="0" borderId="17" xfId="0" applyNumberFormat="1" applyFont="1" applyBorder="1" applyAlignment="1">
      <alignment horizontal="center" vertical="center"/>
    </xf>
    <xf numFmtId="177" fontId="1" fillId="0" borderId="17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177" fontId="1" fillId="0" borderId="19" xfId="0" applyNumberFormat="1" applyFont="1" applyBorder="1" applyAlignment="1">
      <alignment horizontal="center" vertical="center"/>
    </xf>
    <xf numFmtId="177" fontId="1" fillId="0" borderId="2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57" fontId="1" fillId="0" borderId="27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38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0" xfId="0" applyFon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workbookViewId="0" topLeftCell="A1">
      <selection activeCell="Q29" sqref="Q29"/>
    </sheetView>
  </sheetViews>
  <sheetFormatPr defaultColWidth="9.00390625" defaultRowHeight="14.25"/>
  <cols>
    <col min="1" max="1" width="4.875" style="0" customWidth="1"/>
    <col min="2" max="2" width="8.75390625" style="0" customWidth="1"/>
    <col min="3" max="8" width="8.75390625" style="0" hidden="1" customWidth="1"/>
    <col min="9" max="9" width="9.625" style="0" customWidth="1"/>
    <col min="10" max="10" width="6.375" style="0" customWidth="1"/>
    <col min="11" max="11" width="11.50390625" style="0" customWidth="1"/>
    <col min="12" max="12" width="10.625" style="0" customWidth="1"/>
    <col min="13" max="13" width="15.00390625" style="0" customWidth="1"/>
    <col min="14" max="14" width="13.875" style="0" customWidth="1"/>
    <col min="15" max="15" width="12.875" style="0" customWidth="1"/>
    <col min="16" max="16" width="12.625" style="0" customWidth="1"/>
    <col min="17" max="17" width="14.75390625" style="0" customWidth="1"/>
  </cols>
  <sheetData>
    <row r="1" spans="1:16" ht="27.75" customHeight="1">
      <c r="A1" s="35" t="s">
        <v>89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"/>
      <c r="P1" s="3"/>
    </row>
    <row r="2" spans="1:18" ht="34.5" customHeight="1" thickBo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4"/>
      <c r="P2" s="5"/>
      <c r="Q2" s="9"/>
      <c r="R2" s="9"/>
    </row>
    <row r="3" spans="1:18" ht="19.5" customHeight="1">
      <c r="A3" s="36" t="s">
        <v>1</v>
      </c>
      <c r="B3" s="37"/>
      <c r="C3" s="37" t="s">
        <v>2</v>
      </c>
      <c r="D3" s="37"/>
      <c r="E3" s="37"/>
      <c r="F3" s="12" t="s">
        <v>3</v>
      </c>
      <c r="G3" s="37" t="s">
        <v>4</v>
      </c>
      <c r="H3" s="37"/>
      <c r="I3" s="37" t="s">
        <v>5</v>
      </c>
      <c r="J3" s="37"/>
      <c r="K3" s="37"/>
      <c r="L3" s="12" t="s">
        <v>3</v>
      </c>
      <c r="M3" s="37" t="s">
        <v>6</v>
      </c>
      <c r="N3" s="38"/>
      <c r="O3" s="7"/>
      <c r="P3" s="5"/>
      <c r="Q3" s="5"/>
      <c r="R3" s="9"/>
    </row>
    <row r="4" spans="1:18" ht="19.5" customHeight="1">
      <c r="A4" s="60" t="s">
        <v>7</v>
      </c>
      <c r="B4" s="40"/>
      <c r="C4" s="13"/>
      <c r="D4" s="13"/>
      <c r="E4" s="13"/>
      <c r="F4" s="13"/>
      <c r="G4" s="13"/>
      <c r="H4" s="13"/>
      <c r="I4" s="31" t="s">
        <v>8</v>
      </c>
      <c r="J4" s="31" t="s">
        <v>9</v>
      </c>
      <c r="K4" s="6" t="s">
        <v>10</v>
      </c>
      <c r="L4" s="6" t="s">
        <v>11</v>
      </c>
      <c r="M4" s="31" t="s">
        <v>12</v>
      </c>
      <c r="N4" s="52" t="s">
        <v>13</v>
      </c>
      <c r="O4" s="8"/>
      <c r="P4" s="5"/>
      <c r="Q4" s="9"/>
      <c r="R4" s="5"/>
    </row>
    <row r="5" spans="1:18" ht="19.5" customHeight="1">
      <c r="A5" s="29"/>
      <c r="B5" s="30"/>
      <c r="C5" s="13"/>
      <c r="D5" s="13"/>
      <c r="E5" s="13"/>
      <c r="F5" s="13"/>
      <c r="G5" s="13"/>
      <c r="H5" s="13"/>
      <c r="I5" s="61"/>
      <c r="J5" s="61"/>
      <c r="K5" s="6" t="s">
        <v>14</v>
      </c>
      <c r="L5" s="6" t="s">
        <v>15</v>
      </c>
      <c r="M5" s="61"/>
      <c r="N5" s="53"/>
      <c r="O5" s="8"/>
      <c r="P5" s="5"/>
      <c r="R5" s="9"/>
    </row>
    <row r="6" spans="1:16" ht="19.5" customHeight="1">
      <c r="A6" s="29"/>
      <c r="B6" s="30"/>
      <c r="C6" s="13"/>
      <c r="D6" s="13"/>
      <c r="E6" s="13"/>
      <c r="F6" s="13"/>
      <c r="G6" s="13"/>
      <c r="H6" s="13"/>
      <c r="I6" s="61"/>
      <c r="J6" s="61"/>
      <c r="K6" s="6" t="s">
        <v>16</v>
      </c>
      <c r="L6" s="6" t="s">
        <v>17</v>
      </c>
      <c r="M6" s="61"/>
      <c r="N6" s="53"/>
      <c r="O6" s="8"/>
      <c r="P6" s="8"/>
    </row>
    <row r="7" spans="1:16" ht="19.5" customHeight="1">
      <c r="A7" s="39" t="s">
        <v>18</v>
      </c>
      <c r="B7" s="40"/>
      <c r="C7" s="13"/>
      <c r="D7" s="13"/>
      <c r="E7" s="13"/>
      <c r="F7" s="13"/>
      <c r="G7" s="13"/>
      <c r="H7" s="13"/>
      <c r="I7" s="41" t="s">
        <v>19</v>
      </c>
      <c r="J7" s="42"/>
      <c r="K7" s="40"/>
      <c r="L7" s="11" t="s">
        <v>20</v>
      </c>
      <c r="M7" s="43">
        <v>43800</v>
      </c>
      <c r="N7" s="44"/>
      <c r="O7" s="8"/>
      <c r="P7" s="8"/>
    </row>
    <row r="8" spans="1:16" ht="18" customHeight="1">
      <c r="A8" s="57" t="s">
        <v>21</v>
      </c>
      <c r="B8" s="45" t="s">
        <v>22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7"/>
      <c r="O8" s="8"/>
      <c r="P8" s="8"/>
    </row>
    <row r="9" spans="1:16" ht="18" customHeight="1">
      <c r="A9" s="58"/>
      <c r="B9" s="48" t="s">
        <v>23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50"/>
      <c r="O9" s="2"/>
      <c r="P9" s="2"/>
    </row>
    <row r="10" spans="1:16" ht="18" customHeight="1">
      <c r="A10" s="58"/>
      <c r="B10" s="48" t="s">
        <v>100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50"/>
      <c r="O10" s="2"/>
      <c r="P10" s="2"/>
    </row>
    <row r="11" spans="1:16" ht="18" customHeight="1">
      <c r="A11" s="58"/>
      <c r="B11" s="48" t="s">
        <v>24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50"/>
      <c r="O11" s="2"/>
      <c r="P11" s="2"/>
    </row>
    <row r="12" spans="1:16" ht="18" customHeight="1">
      <c r="A12" s="58"/>
      <c r="B12" s="48" t="s">
        <v>90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50"/>
      <c r="O12" s="2"/>
      <c r="P12" s="2"/>
    </row>
    <row r="13" spans="1:16" ht="18" customHeight="1">
      <c r="A13" s="58"/>
      <c r="B13" s="48" t="s">
        <v>91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50"/>
      <c r="O13" s="2"/>
      <c r="P13" s="2"/>
    </row>
    <row r="14" spans="1:15" ht="18" customHeight="1">
      <c r="A14" s="58"/>
      <c r="B14" s="48" t="s">
        <v>93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50"/>
      <c r="O14" s="2"/>
    </row>
    <row r="15" spans="1:16" ht="18" customHeight="1">
      <c r="A15" s="58"/>
      <c r="B15" s="48" t="s">
        <v>92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50"/>
      <c r="O15" s="2"/>
      <c r="P15" s="2"/>
    </row>
    <row r="16" spans="1:16" ht="18" customHeight="1">
      <c r="A16" s="58"/>
      <c r="B16" s="48" t="s">
        <v>94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50"/>
      <c r="O16" s="2"/>
      <c r="P16" s="2"/>
    </row>
    <row r="17" spans="1:16" ht="18" customHeight="1">
      <c r="A17" s="58"/>
      <c r="B17" s="48" t="s">
        <v>25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50"/>
      <c r="O17" s="2"/>
      <c r="P17" s="2"/>
    </row>
    <row r="18" spans="1:16" ht="18" customHeight="1">
      <c r="A18" s="58"/>
      <c r="B18" s="48" t="s">
        <v>26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50"/>
      <c r="O18" s="2"/>
      <c r="P18" s="2"/>
    </row>
    <row r="19" spans="1:16" ht="18" customHeight="1">
      <c r="A19" s="58"/>
      <c r="B19" s="51" t="s">
        <v>27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50"/>
      <c r="O19" s="2"/>
      <c r="P19" s="2"/>
    </row>
    <row r="20" spans="1:16" ht="18" customHeight="1">
      <c r="A20" s="58"/>
      <c r="B20" s="51" t="s">
        <v>96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50"/>
      <c r="O20" s="2"/>
      <c r="P20" s="2"/>
    </row>
    <row r="21" spans="1:16" ht="18" customHeight="1">
      <c r="A21" s="58"/>
      <c r="B21" s="51" t="s">
        <v>97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50"/>
      <c r="O21" s="2"/>
      <c r="P21" s="2"/>
    </row>
    <row r="22" spans="1:16" ht="18" customHeight="1">
      <c r="A22" s="58"/>
      <c r="B22" s="48" t="s">
        <v>98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50"/>
      <c r="O22" s="2"/>
      <c r="P22" s="2"/>
    </row>
    <row r="23" spans="1:16" ht="18" customHeight="1">
      <c r="A23" s="58"/>
      <c r="B23" s="48" t="s">
        <v>28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50"/>
      <c r="O23" s="2"/>
      <c r="P23" s="2"/>
    </row>
    <row r="24" spans="1:16" ht="18" customHeight="1">
      <c r="A24" s="58"/>
      <c r="B24" s="48" t="s">
        <v>29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50"/>
      <c r="O24" s="2"/>
      <c r="P24" s="2"/>
    </row>
    <row r="25" spans="1:16" ht="18" customHeight="1">
      <c r="A25" s="58"/>
      <c r="B25" s="48" t="s">
        <v>30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50"/>
      <c r="O25" s="2"/>
      <c r="P25" s="2"/>
    </row>
    <row r="26" spans="1:16" ht="18" customHeight="1">
      <c r="A26" s="58"/>
      <c r="B26" s="48" t="s">
        <v>31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50"/>
      <c r="O26" s="2"/>
      <c r="P26" s="2"/>
    </row>
    <row r="27" spans="1:16" ht="18" customHeight="1">
      <c r="A27" s="58"/>
      <c r="B27" s="48" t="s">
        <v>32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50"/>
      <c r="O27" s="2"/>
      <c r="P27" s="2"/>
    </row>
    <row r="28" spans="1:16" ht="24" customHeight="1">
      <c r="A28" s="58"/>
      <c r="B28" s="48" t="s">
        <v>33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50"/>
      <c r="O28" s="2"/>
      <c r="P28" s="2"/>
    </row>
    <row r="29" spans="1:19" ht="18" customHeight="1">
      <c r="A29" s="58"/>
      <c r="B29" s="48" t="s">
        <v>34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50"/>
      <c r="O29" s="2"/>
      <c r="P29" s="2"/>
      <c r="S29" s="10"/>
    </row>
    <row r="30" spans="1:19" ht="18" customHeight="1">
      <c r="A30" s="58"/>
      <c r="B30" s="48" t="s">
        <v>35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50"/>
      <c r="O30" s="2"/>
      <c r="P30" s="2"/>
      <c r="S30" s="10"/>
    </row>
    <row r="31" spans="1:16" ht="18" customHeight="1">
      <c r="A31" s="58"/>
      <c r="B31" s="48" t="s">
        <v>36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50"/>
      <c r="O31" s="2"/>
      <c r="P31" s="2"/>
    </row>
    <row r="32" spans="1:16" ht="18" customHeight="1">
      <c r="A32" s="58"/>
      <c r="B32" s="48" t="s">
        <v>37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50"/>
      <c r="O32" s="2"/>
      <c r="P32" s="2"/>
    </row>
    <row r="33" spans="1:16" ht="18" customHeight="1" thickBot="1">
      <c r="A33" s="59"/>
      <c r="B33" s="54" t="s">
        <v>38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6"/>
      <c r="O33" s="2"/>
      <c r="P33" s="2"/>
    </row>
    <row r="34" spans="1:16" ht="14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4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4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</sheetData>
  <sheetProtection/>
  <mergeCells count="42">
    <mergeCell ref="A4:B6"/>
    <mergeCell ref="I4:I6"/>
    <mergeCell ref="J4:J6"/>
    <mergeCell ref="M4:M6"/>
    <mergeCell ref="N4:N6"/>
    <mergeCell ref="B32:N32"/>
    <mergeCell ref="B33:N33"/>
    <mergeCell ref="A8:A33"/>
    <mergeCell ref="B28:N28"/>
    <mergeCell ref="B29:N29"/>
    <mergeCell ref="B30:N30"/>
    <mergeCell ref="B31:N31"/>
    <mergeCell ref="B24:N24"/>
    <mergeCell ref="B25:N25"/>
    <mergeCell ref="B26:N26"/>
    <mergeCell ref="B27:N27"/>
    <mergeCell ref="B20:N20"/>
    <mergeCell ref="B21:N21"/>
    <mergeCell ref="B22:N22"/>
    <mergeCell ref="B23:N23"/>
    <mergeCell ref="B16:N16"/>
    <mergeCell ref="B17:N17"/>
    <mergeCell ref="B18:N18"/>
    <mergeCell ref="B19:N19"/>
    <mergeCell ref="B13:N13"/>
    <mergeCell ref="B14:N14"/>
    <mergeCell ref="B15:N15"/>
    <mergeCell ref="B9:N9"/>
    <mergeCell ref="B10:N10"/>
    <mergeCell ref="B11:N11"/>
    <mergeCell ref="B12:N12"/>
    <mergeCell ref="A7:B7"/>
    <mergeCell ref="I7:K7"/>
    <mergeCell ref="M7:N7"/>
    <mergeCell ref="B8:N8"/>
    <mergeCell ref="A1:N1"/>
    <mergeCell ref="A2:N2"/>
    <mergeCell ref="A3:B3"/>
    <mergeCell ref="C3:E3"/>
    <mergeCell ref="G3:H3"/>
    <mergeCell ref="I3:K3"/>
    <mergeCell ref="M3:N3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H9" sqref="H9"/>
    </sheetView>
  </sheetViews>
  <sheetFormatPr defaultColWidth="9.00390625" defaultRowHeight="14.25"/>
  <cols>
    <col min="1" max="1" width="5.125" style="0" customWidth="1"/>
    <col min="2" max="2" width="19.25390625" style="0" customWidth="1"/>
    <col min="3" max="3" width="15.75390625" style="0" customWidth="1"/>
    <col min="4" max="4" width="16.25390625" style="0" customWidth="1"/>
    <col min="5" max="5" width="15.75390625" style="0" customWidth="1"/>
    <col min="6" max="6" width="10.375" style="0" bestFit="1" customWidth="1"/>
  </cols>
  <sheetData>
    <row r="1" spans="1:5" ht="37.5" customHeight="1" thickBot="1">
      <c r="A1" s="35" t="s">
        <v>39</v>
      </c>
      <c r="B1" s="35"/>
      <c r="C1" s="35"/>
      <c r="D1" s="35"/>
      <c r="E1" s="35"/>
    </row>
    <row r="2" spans="1:5" ht="27.75" customHeight="1">
      <c r="A2" s="62" t="s">
        <v>40</v>
      </c>
      <c r="B2" s="63"/>
      <c r="C2" s="26" t="s">
        <v>41</v>
      </c>
      <c r="D2" s="12" t="s">
        <v>42</v>
      </c>
      <c r="E2" s="25" t="s">
        <v>43</v>
      </c>
    </row>
    <row r="3" spans="1:5" ht="27.75" customHeight="1">
      <c r="A3" s="64" t="s">
        <v>44</v>
      </c>
      <c r="B3" s="65"/>
      <c r="C3" s="14">
        <f>SUM(B4:C16)</f>
        <v>353763220</v>
      </c>
      <c r="D3" s="15">
        <f>C3/170986</f>
        <v>2068.960148784111</v>
      </c>
      <c r="E3" s="27">
        <v>100</v>
      </c>
    </row>
    <row r="4" spans="1:5" ht="27.75" customHeight="1">
      <c r="A4" s="57" t="s">
        <v>45</v>
      </c>
      <c r="B4" s="14" t="s">
        <v>95</v>
      </c>
      <c r="C4" s="16">
        <v>243760361</v>
      </c>
      <c r="D4" s="15">
        <f>C4/109902</f>
        <v>2217.979299739768</v>
      </c>
      <c r="E4" s="28">
        <f>C4/C3*100</f>
        <v>68.90494749567239</v>
      </c>
    </row>
    <row r="5" spans="1:5" ht="27.75" customHeight="1">
      <c r="A5" s="67"/>
      <c r="B5" s="14" t="s">
        <v>46</v>
      </c>
      <c r="C5" s="16">
        <v>26676974</v>
      </c>
      <c r="D5" s="15">
        <f>C5/170986</f>
        <v>156.01846934836772</v>
      </c>
      <c r="E5" s="28">
        <f>C5/C3*100</f>
        <v>7.540912251985947</v>
      </c>
    </row>
    <row r="6" spans="1:5" ht="27.75" customHeight="1">
      <c r="A6" s="67"/>
      <c r="B6" s="14" t="s">
        <v>47</v>
      </c>
      <c r="C6" s="16">
        <f>6387987+7901038+11385195+7937473</f>
        <v>33611693</v>
      </c>
      <c r="D6" s="15">
        <f>C6/3651</f>
        <v>9206.160777869078</v>
      </c>
      <c r="E6" s="28">
        <f>C6/C3*100</f>
        <v>9.501183588276927</v>
      </c>
    </row>
    <row r="7" spans="1:5" ht="27.75" customHeight="1">
      <c r="A7" s="67"/>
      <c r="B7" s="14" t="s">
        <v>48</v>
      </c>
      <c r="C7" s="16">
        <v>6373911</v>
      </c>
      <c r="D7" s="15">
        <f>C7/57433</f>
        <v>110.97994184528059</v>
      </c>
      <c r="E7" s="28">
        <f>C7/C3*100</f>
        <v>1.801744963764181</v>
      </c>
    </row>
    <row r="8" spans="1:5" ht="27.75" customHeight="1">
      <c r="A8" s="67"/>
      <c r="B8" s="14" t="s">
        <v>49</v>
      </c>
      <c r="C8" s="16">
        <v>934915</v>
      </c>
      <c r="D8" s="15">
        <f aca="true" t="shared" si="0" ref="D8:D16">C8/170986</f>
        <v>5.467786836349175</v>
      </c>
      <c r="E8" s="28">
        <f>C8/C3*100</f>
        <v>0.2642770494908996</v>
      </c>
    </row>
    <row r="9" spans="1:5" ht="27.75" customHeight="1">
      <c r="A9" s="67"/>
      <c r="B9" s="14" t="s">
        <v>50</v>
      </c>
      <c r="C9" s="16">
        <v>2474808</v>
      </c>
      <c r="D9" s="15">
        <f t="shared" si="0"/>
        <v>14.473746388593218</v>
      </c>
      <c r="E9" s="28">
        <f>C9/C3*100</f>
        <v>0.6995662239845057</v>
      </c>
    </row>
    <row r="10" spans="1:5" ht="27.75" customHeight="1">
      <c r="A10" s="67"/>
      <c r="B10" s="14" t="s">
        <v>51</v>
      </c>
      <c r="C10" s="16">
        <v>21646671</v>
      </c>
      <c r="D10" s="15">
        <f t="shared" si="0"/>
        <v>126.59908413554327</v>
      </c>
      <c r="E10" s="28">
        <f>C10/C3*100</f>
        <v>6.118971610446105</v>
      </c>
    </row>
    <row r="11" spans="1:5" ht="27.75" customHeight="1">
      <c r="A11" s="67"/>
      <c r="B11" s="14" t="s">
        <v>52</v>
      </c>
      <c r="C11" s="16">
        <v>3287535</v>
      </c>
      <c r="D11" s="15">
        <f t="shared" si="0"/>
        <v>19.226925011404443</v>
      </c>
      <c r="E11" s="28">
        <f>C11/C3*100</f>
        <v>0.9293037868662547</v>
      </c>
    </row>
    <row r="12" spans="1:5" ht="27.75" customHeight="1">
      <c r="A12" s="67"/>
      <c r="B12" s="14" t="s">
        <v>53</v>
      </c>
      <c r="C12" s="16">
        <v>3424982</v>
      </c>
      <c r="D12" s="15">
        <f t="shared" si="0"/>
        <v>20.030774449370124</v>
      </c>
      <c r="E12" s="28">
        <f>C12/C3*100</f>
        <v>0.9681566105147957</v>
      </c>
    </row>
    <row r="13" spans="1:5" ht="27.75" customHeight="1">
      <c r="A13" s="67"/>
      <c r="B13" s="14" t="s">
        <v>54</v>
      </c>
      <c r="C13" s="16">
        <v>7116427</v>
      </c>
      <c r="D13" s="15">
        <f t="shared" si="0"/>
        <v>41.61993964418139</v>
      </c>
      <c r="E13" s="28">
        <f>C13/C3*100</f>
        <v>2.0116356358357437</v>
      </c>
    </row>
    <row r="14" spans="1:5" ht="27.75" customHeight="1">
      <c r="A14" s="67"/>
      <c r="B14" s="14" t="s">
        <v>55</v>
      </c>
      <c r="C14" s="14">
        <v>172042</v>
      </c>
      <c r="D14" s="15">
        <f t="shared" si="0"/>
        <v>1.006175944229352</v>
      </c>
      <c r="E14" s="28">
        <f>C14/C3*100</f>
        <v>0.04863196349241733</v>
      </c>
    </row>
    <row r="15" spans="1:5" ht="27.75" customHeight="1">
      <c r="A15" s="67"/>
      <c r="B15" s="14" t="s">
        <v>56</v>
      </c>
      <c r="C15" s="14">
        <v>3523201</v>
      </c>
      <c r="D15" s="15">
        <f t="shared" si="0"/>
        <v>20.60520159545226</v>
      </c>
      <c r="E15" s="28">
        <f>C15/C3*100</f>
        <v>0.9959206612829903</v>
      </c>
    </row>
    <row r="16" spans="1:5" ht="27.75" customHeight="1" thickBot="1">
      <c r="A16" s="68"/>
      <c r="B16" s="32" t="s">
        <v>57</v>
      </c>
      <c r="C16" s="32">
        <v>759700</v>
      </c>
      <c r="D16" s="33">
        <f t="shared" si="0"/>
        <v>4.44305381727159</v>
      </c>
      <c r="E16" s="34">
        <f>C16/C3*100</f>
        <v>0.21474815838684416</v>
      </c>
    </row>
    <row r="17" spans="1:5" ht="27.75" customHeight="1">
      <c r="A17" s="66" t="s">
        <v>101</v>
      </c>
      <c r="B17" s="66"/>
      <c r="C17" s="66"/>
      <c r="D17" s="66"/>
      <c r="E17" s="66"/>
    </row>
  </sheetData>
  <sheetProtection/>
  <mergeCells count="5">
    <mergeCell ref="A1:E1"/>
    <mergeCell ref="A2:B2"/>
    <mergeCell ref="A3:B3"/>
    <mergeCell ref="A17:E17"/>
    <mergeCell ref="A4:A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A2" sqref="A2:D21"/>
    </sheetView>
  </sheetViews>
  <sheetFormatPr defaultColWidth="9.00390625" defaultRowHeight="14.25"/>
  <cols>
    <col min="1" max="1" width="18.75390625" style="0" customWidth="1"/>
    <col min="2" max="2" width="12.625" style="0" customWidth="1"/>
    <col min="3" max="3" width="20.75390625" style="0" customWidth="1"/>
    <col min="4" max="4" width="21.25390625" style="0" customWidth="1"/>
  </cols>
  <sheetData>
    <row r="1" spans="1:4" ht="43.5" customHeight="1" thickBot="1">
      <c r="A1" s="35" t="s">
        <v>58</v>
      </c>
      <c r="B1" s="35"/>
      <c r="C1" s="35"/>
      <c r="D1" s="35"/>
    </row>
    <row r="2" spans="1:4" ht="21" customHeight="1">
      <c r="A2" s="17" t="s">
        <v>59</v>
      </c>
      <c r="B2" s="18" t="s">
        <v>60</v>
      </c>
      <c r="C2" s="18" t="s">
        <v>61</v>
      </c>
      <c r="D2" s="19" t="s">
        <v>62</v>
      </c>
    </row>
    <row r="3" spans="1:4" ht="21" customHeight="1">
      <c r="A3" s="20" t="s">
        <v>63</v>
      </c>
      <c r="B3" s="1" t="s">
        <v>64</v>
      </c>
      <c r="C3" s="1">
        <f>26834+299330+3528</f>
        <v>329692</v>
      </c>
      <c r="D3" s="21">
        <f>C3/170986</f>
        <v>1.9281812546056403</v>
      </c>
    </row>
    <row r="4" spans="1:4" ht="21" customHeight="1">
      <c r="A4" s="20" t="s">
        <v>65</v>
      </c>
      <c r="B4" s="1" t="s">
        <v>66</v>
      </c>
      <c r="C4" s="1">
        <f>100+1948+6599+14474+10468+839+99+2086+92+3419+371+20552+3+29+2+42+189</f>
        <v>61312</v>
      </c>
      <c r="D4" s="21">
        <f aca="true" t="shared" si="0" ref="D4:D21">C4/170986</f>
        <v>0.3585790649526862</v>
      </c>
    </row>
    <row r="5" spans="1:4" ht="21" customHeight="1">
      <c r="A5" s="20" t="s">
        <v>67</v>
      </c>
      <c r="B5" s="1" t="s">
        <v>66</v>
      </c>
      <c r="C5" s="1">
        <f>271+113+114+170+7233+5904+3626</f>
        <v>17431</v>
      </c>
      <c r="D5" s="21">
        <f t="shared" si="0"/>
        <v>0.10194401880855743</v>
      </c>
    </row>
    <row r="6" spans="1:4" ht="21" customHeight="1">
      <c r="A6" s="20" t="s">
        <v>68</v>
      </c>
      <c r="B6" s="1" t="s">
        <v>69</v>
      </c>
      <c r="C6" s="1">
        <f>1828999</f>
        <v>1828999</v>
      </c>
      <c r="D6" s="21">
        <f t="shared" si="0"/>
        <v>10.696776344262103</v>
      </c>
    </row>
    <row r="7" spans="1:4" ht="21" customHeight="1">
      <c r="A7" s="20" t="s">
        <v>70</v>
      </c>
      <c r="B7" s="1" t="s">
        <v>69</v>
      </c>
      <c r="C7" s="1">
        <v>2420620</v>
      </c>
      <c r="D7" s="21">
        <f t="shared" si="0"/>
        <v>14.156831553460517</v>
      </c>
    </row>
    <row r="8" spans="1:4" ht="21" customHeight="1">
      <c r="A8" s="20" t="s">
        <v>71</v>
      </c>
      <c r="B8" s="1" t="s">
        <v>69</v>
      </c>
      <c r="C8" s="1">
        <f>349120+338</f>
        <v>349458</v>
      </c>
      <c r="D8" s="21">
        <f t="shared" si="0"/>
        <v>2.0437813622167895</v>
      </c>
    </row>
    <row r="9" spans="1:4" ht="21" customHeight="1">
      <c r="A9" s="20" t="s">
        <v>72</v>
      </c>
      <c r="B9" s="1" t="s">
        <v>69</v>
      </c>
      <c r="C9" s="1">
        <v>23060</v>
      </c>
      <c r="D9" s="21">
        <f t="shared" si="0"/>
        <v>0.13486484273566257</v>
      </c>
    </row>
    <row r="10" spans="1:4" ht="21" customHeight="1">
      <c r="A10" s="20" t="s">
        <v>73</v>
      </c>
      <c r="B10" s="1" t="s">
        <v>74</v>
      </c>
      <c r="C10" s="1">
        <v>17294</v>
      </c>
      <c r="D10" s="21">
        <f t="shared" si="0"/>
        <v>0.10114278361971156</v>
      </c>
    </row>
    <row r="11" spans="1:4" ht="21" customHeight="1">
      <c r="A11" s="20" t="s">
        <v>75</v>
      </c>
      <c r="B11" s="1" t="s">
        <v>76</v>
      </c>
      <c r="C11" s="1">
        <v>29060</v>
      </c>
      <c r="D11" s="21">
        <f t="shared" si="0"/>
        <v>0.16995543494789048</v>
      </c>
    </row>
    <row r="12" spans="1:4" ht="21" customHeight="1">
      <c r="A12" s="20" t="s">
        <v>77</v>
      </c>
      <c r="B12" s="1" t="s">
        <v>78</v>
      </c>
      <c r="C12" s="1">
        <v>374641</v>
      </c>
      <c r="D12" s="21">
        <f t="shared" si="0"/>
        <v>2.1910624261635454</v>
      </c>
    </row>
    <row r="13" spans="1:4" ht="21" customHeight="1">
      <c r="A13" s="20" t="s">
        <v>79</v>
      </c>
      <c r="B13" s="1" t="s">
        <v>66</v>
      </c>
      <c r="C13" s="1">
        <v>175578</v>
      </c>
      <c r="D13" s="21">
        <f t="shared" si="0"/>
        <v>1.026855999906425</v>
      </c>
    </row>
    <row r="14" spans="1:4" ht="21" customHeight="1">
      <c r="A14" s="20" t="s">
        <v>80</v>
      </c>
      <c r="B14" s="1" t="s">
        <v>69</v>
      </c>
      <c r="C14" s="1">
        <f>54242098+4886</f>
        <v>54246984</v>
      </c>
      <c r="D14" s="21">
        <f t="shared" si="0"/>
        <v>317.2597990478753</v>
      </c>
    </row>
    <row r="15" spans="1:4" ht="21" customHeight="1">
      <c r="A15" s="20" t="s">
        <v>81</v>
      </c>
      <c r="B15" s="1" t="s">
        <v>82</v>
      </c>
      <c r="C15" s="1">
        <v>843193</v>
      </c>
      <c r="D15" s="21">
        <f t="shared" si="0"/>
        <v>4.931356953200847</v>
      </c>
    </row>
    <row r="16" spans="1:4" ht="21" customHeight="1">
      <c r="A16" s="20" t="s">
        <v>83</v>
      </c>
      <c r="B16" s="1" t="s">
        <v>82</v>
      </c>
      <c r="C16" s="1">
        <v>137963</v>
      </c>
      <c r="D16" s="21">
        <f t="shared" si="0"/>
        <v>0.806867228895933</v>
      </c>
    </row>
    <row r="17" spans="1:4" ht="21" customHeight="1">
      <c r="A17" s="20" t="s">
        <v>84</v>
      </c>
      <c r="B17" s="1" t="s">
        <v>82</v>
      </c>
      <c r="C17" s="1">
        <v>2052</v>
      </c>
      <c r="D17" s="21">
        <f t="shared" si="0"/>
        <v>0.012000982536581942</v>
      </c>
    </row>
    <row r="18" spans="1:4" ht="21" customHeight="1">
      <c r="A18" s="20" t="s">
        <v>85</v>
      </c>
      <c r="B18" s="1" t="s">
        <v>69</v>
      </c>
      <c r="C18" s="1">
        <v>65979</v>
      </c>
      <c r="D18" s="21">
        <f t="shared" si="0"/>
        <v>0.3858736972617641</v>
      </c>
    </row>
    <row r="19" spans="1:4" ht="21" customHeight="1">
      <c r="A19" s="20" t="s">
        <v>86</v>
      </c>
      <c r="B19" s="1" t="s">
        <v>76</v>
      </c>
      <c r="C19" s="1">
        <v>10345</v>
      </c>
      <c r="D19" s="21">
        <f t="shared" si="0"/>
        <v>0.06050202940591627</v>
      </c>
    </row>
    <row r="20" spans="1:4" ht="21" customHeight="1">
      <c r="A20" s="20" t="s">
        <v>87</v>
      </c>
      <c r="B20" s="1" t="s">
        <v>69</v>
      </c>
      <c r="C20" s="1">
        <v>40150</v>
      </c>
      <c r="D20" s="21">
        <f t="shared" si="0"/>
        <v>0.23481454622015838</v>
      </c>
    </row>
    <row r="21" spans="1:4" ht="21" customHeight="1" thickBot="1">
      <c r="A21" s="22" t="s">
        <v>88</v>
      </c>
      <c r="B21" s="23" t="s">
        <v>82</v>
      </c>
      <c r="C21" s="23">
        <v>55217</v>
      </c>
      <c r="D21" s="24">
        <f t="shared" si="0"/>
        <v>0.322932871697098</v>
      </c>
    </row>
    <row r="22" spans="1:4" ht="21" customHeight="1">
      <c r="A22" s="69" t="s">
        <v>99</v>
      </c>
      <c r="B22" s="69"/>
      <c r="C22" s="69"/>
      <c r="D22" s="69"/>
    </row>
  </sheetData>
  <sheetProtection/>
  <mergeCells count="2">
    <mergeCell ref="A1:D1"/>
    <mergeCell ref="A22:D2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杨普胜</dc:creator>
  <cp:keywords/>
  <dc:description/>
  <cp:lastModifiedBy>admin</cp:lastModifiedBy>
  <cp:lastPrinted>2020-01-02T08:27:40Z</cp:lastPrinted>
  <dcterms:created xsi:type="dcterms:W3CDTF">2017-03-06T01:16:29Z</dcterms:created>
  <dcterms:modified xsi:type="dcterms:W3CDTF">2020-01-20T03:03:16Z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