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工程概况" sheetId="1" r:id="rId1"/>
    <sheet name="工程造价指标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<sst xmlns="http://schemas.openxmlformats.org/spreadsheetml/2006/main" count="86" uniqueCount="72">
  <si>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某水土流失综合治理工程造价分析表</t>
  </si>
  <si>
    <t xml:space="preserve">  本工程造价分析表由中冠工程管理咨询有限公司提供工程预算资料，刘小龙编制，仅供参考。</t>
  </si>
  <si>
    <t xml:space="preserve"> 表一：工程概况</t>
  </si>
  <si>
    <t>工程名称</t>
  </si>
  <si>
    <t>某水土流失综合治理工程</t>
  </si>
  <si>
    <t>建设地点</t>
  </si>
  <si>
    <t>宁海县</t>
  </si>
  <si>
    <t>总治理长度</t>
  </si>
  <si>
    <t>1091m</t>
  </si>
  <si>
    <t>其中</t>
  </si>
  <si>
    <t>堤防长度</t>
  </si>
  <si>
    <t>工程类别</t>
  </si>
  <si>
    <t>水利工程</t>
  </si>
  <si>
    <t>涵管长度</t>
  </si>
  <si>
    <t>222m</t>
  </si>
  <si>
    <t>堰坝长度</t>
  </si>
  <si>
    <t>168.6m</t>
  </si>
  <si>
    <t>编（审）日期</t>
  </si>
  <si>
    <t>机耕桥面积</t>
  </si>
  <si>
    <t>273m²</t>
  </si>
  <si>
    <t>工程主要特征</t>
  </si>
  <si>
    <t xml:space="preserve">总体概述：河道全长1.091km，防洪标准达20年一遇，河道主要建筑物等级为4级，次要建筑物等级为5级；项目主要建设内容包括河道维修加固1.091km，提升改造堰坝2座、维修加固堰坝3座，提升改造机耕桥2座，维修加固河道沿线水毁10处。                                                              </t>
  </si>
  <si>
    <t xml:space="preserve">堤防：
</t>
  </si>
  <si>
    <t xml:space="preserve">    桩号K0-145~K0+000段左、右岸均采用直立式M7.5浆砌石挡墙，挡墙迎水侧增设30cm厚M7.5浆砌卵石贴面，挡墙迎水侧坡比为1：0.1、背水侧坡比为1：0.4，基础采用60cm厚C25埋石砼底板，挡墙顶增设宽60cm、厚20cm的C25砼压顶，压顶上设置石质栏杆，后接2.40m宽彩色沥青路面，路面后设置花岗岩侧石； 
   桩号K0+000~K0+150段左岸采用直立式干砌石挡墙，挡墙迎水侧坡比为1：0.1、背水侧坡比为1：0.4(高挡墙处坡比为1：0.45)，基础采用60cmC25埋石砼底板，挡墙顶增设宽60cm、厚20cm的C25砼压顶，压顶上设置石质栏杆，后接2.40m宽彩色沥青路面，路面后设置花岗岩侧石；
   桩号K0+150~K0+531段左岸为已建挡墙段，本次考虑对该段进行提升改造，将原压顶进行提升改造，并在压顶上增设石质栏杆，另外对该段挡墙基础进行加固处理，采用C25埋石砼固脚，表面增设厚20cm的C25砼灌砌卵石贴面；
   桩号K0+000~K0+531段右岸采用直立式干砌石挡墙，挡墙迎水侧坡比为1：0.1、背水侧坡比为1:0.4(高挡墙处坡比为1：0.45)，基础采用60cmC25埋石砼底板，挡墙顶增设宽60cm、厚20cm的C25砼压顶，压顶上设置石质栏杆，后接2.40m宽彩色沥青路面，路面后设置花岗岩侧石；
   桩号G0+000~G0+415段左岸为已建挡墙段，本次考虑对该段进行提升改造，将原压顶进行提升改造，并在压顶上增设石质栏杆，另外对该段挡墙基础进行加固处理，采用C25埋石砼固脚，表面增设厚20cm的C25砼灌砌卵石贴面；
   桩号G0+000~G0+415段右岸采用双直立挡墙，一级挡墙采用M7.5浆砌石挡墙，挡墙迎水侧坡比为1：0.1、背水侧坡比为1：0.35，基础采用50cm厚25埋石砼底板，挡墙顶增设宽60cm、厚10cmC25砼压顶，压顶后接2.0cm鹅卵石路面；二级挡墙采用干砌石挡墙，挡墙迎水侧坡比为1：0.1、背水侧坡比为1：0.4，基础采用50cm厚C25埋石砼底板，挡墙顶增设宽60cm、厚20cm的C25砼压顶，压顶上设置石质栏杆，后接3.00m宽彩色沥青路面，路面后设置花岗岩侧石。</t>
  </si>
  <si>
    <t>堰坝：</t>
  </si>
  <si>
    <t xml:space="preserve">  1#堰坝(K0-145)采用C25埋石砼堰体，堰面增设景观石，下游接50cm厚C25钢筋砼消力池，消力池后接10m宽50cm厚C25砼灌砌石海漫，再接5m宽金属网箱，金属网箱下增设抛石防冲槽；
  2#堰坝(K0+12)采用C25埋石砼堰体，堰面增设景观石，下游接50cm厚C25钢筋砼消力池，消力池后接10m宽50cm厚C25砼灌砌石海漫，下游接5m宽金属网箱，金属网箱下增设抛石防冲槽；
  3#堰坝(K0+310)采用C25埋石砼堰体，堰面增设大卵石叠砌，堰项设置大卵石汀步，下游接50cm厚C25钢筋砼消力池，消力池后接10m宽50cm厚C25砼灌砌石海漫，再接5m宽金属网箱，金属网箱下增设抛石防冲槽；
  4#堰坝(KO+500）采用C25埋石砼堰体，堰面增设10~l5cm卵石贴面，堰顶设置大卵石汀步，下游接50cm厚C25钢筋砼消力池，消力池后接10m宽50cm厚C25砼灌砌石海漫，再接5m宽金属网箱，金属网箱下增设抛石防冲槽；
  高洋地1#堰坝(G0+220)采用C25埋石砼堰体，堰面增设大卵石叠砌，堰顶设置大卵石汀步，下游接50cm厚C25钢筋砼消力池，消力池后接10m宽50cm厚C25砼灌砌石海漫，再接5m宽金属网箱，金属网箱下增设抛石防冲槽。</t>
  </si>
  <si>
    <t>桥梁：</t>
  </si>
  <si>
    <t xml:space="preserve">  1#机耕桥位于桩号K0-145，共三跨，跨度为23.4cm，桥面板采用C30钢筋砼桥面板，桥面板宽度为5m，厚40cm，桥墩采用C25钢筋砼桥墩，基础采用C25埋石砼基础，桥两侧增设石质栏杆，机耕桥通行荷载10T；
  2#机耕桥位于岭峧村村口，共四跨，跨度为31.2m，桥面板采用C30钢筋砼桥面板，桥面板宽度为5m，厚40cm，桥墩采用C25钢筋砼桥墩，基础采用C25埋石砼基础，桥两侧增设石质栏杆，机耕桥通行荷载10T。</t>
  </si>
  <si>
    <t>表二：工程造价指标</t>
  </si>
  <si>
    <t>项   目</t>
  </si>
  <si>
    <t>造 价 (元）</t>
  </si>
  <si>
    <t>每米造价（元/m）</t>
  </si>
  <si>
    <t>单位造价</t>
  </si>
  <si>
    <t>占总造价比例（%）</t>
  </si>
  <si>
    <t>总  造  价</t>
  </si>
  <si>
    <t>堤防</t>
  </si>
  <si>
    <t>涵管</t>
  </si>
  <si>
    <t>堰坝</t>
  </si>
  <si>
    <t>机耕桥</t>
  </si>
  <si>
    <r>
      <t>2265.23 元/m</t>
    </r>
    <r>
      <rPr>
        <vertAlign val="superscript"/>
        <sz val="9"/>
        <rFont val="宋体"/>
        <family val="0"/>
      </rPr>
      <t>2</t>
    </r>
  </si>
  <si>
    <t>其他</t>
  </si>
  <si>
    <t>施工临时工程</t>
  </si>
  <si>
    <t>预留金</t>
  </si>
  <si>
    <t xml:space="preserve">    说明：表中，总造价、其他、施工临时工程、预留金每米造价=相应项目造价÷总治理长度；堤防、涵管、堰坝项目每米造价=堤防、涵管、堰坝造价÷相应的堤防、涵管、堰坝长度；机耕桥每单位造价=机耕桥造价÷相应的机耕桥面积。 </t>
  </si>
  <si>
    <t>表三：人工和主要材料指标</t>
  </si>
  <si>
    <t>名    称</t>
  </si>
  <si>
    <t>单位</t>
  </si>
  <si>
    <t>耗用量</t>
  </si>
  <si>
    <t>每米耗用量</t>
  </si>
  <si>
    <t>人工</t>
  </si>
  <si>
    <t>工日</t>
  </si>
  <si>
    <t>钢筋</t>
  </si>
  <si>
    <t>t</t>
  </si>
  <si>
    <t>水泥</t>
  </si>
  <si>
    <t>砂</t>
  </si>
  <si>
    <t>m³</t>
  </si>
  <si>
    <t>块石</t>
  </si>
  <si>
    <t>卵石</t>
  </si>
  <si>
    <t>景石</t>
  </si>
  <si>
    <t>石质侧石</t>
  </si>
  <si>
    <t>m</t>
  </si>
  <si>
    <t>商品混凝土</t>
  </si>
  <si>
    <t>沥青混凝土</t>
  </si>
  <si>
    <t>钢筋混凝土承插管</t>
  </si>
  <si>
    <t>型钢</t>
  </si>
  <si>
    <t>kg</t>
  </si>
  <si>
    <t>铁件</t>
  </si>
  <si>
    <t>柴油</t>
  </si>
  <si>
    <t>沥青</t>
  </si>
  <si>
    <t>粘土</t>
  </si>
  <si>
    <t>板枋材</t>
  </si>
  <si>
    <t xml:space="preserve"> 说明：表中每米耗用量=相应工料耗用量÷总治理长度。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</si>
</sst>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&quot;㎡&quot;"/>
  </numFmts>
  <fonts count="3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8"/>
      <name val="黑体"/>
      <family val="3"/>
    </font>
    <font>
      <sz val="9"/>
      <name val="仿宋_GB2312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vertAlign val="superscript"/>
      <sz val="9"/>
      <name val="宋体"/>
      <family val="0"/>
    </font>
    <font>
      <sz val="9"/>
      <color theme="1"/>
      <name val="Calibri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>
      <alignment/>
      <protection/>
    </xf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8" fillId="13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16" borderId="5" applyNumberFormat="0" applyAlignment="0" applyProtection="0"/>
    <xf numFmtId="0" fontId="30" fillId="13" borderId="6" applyNumberFormat="0" applyAlignment="0" applyProtection="0"/>
    <xf numFmtId="0" fontId="25" fillId="17" borderId="7" applyNumberFormat="0" applyAlignment="0" applyProtection="0"/>
    <xf numFmtId="0" fontId="28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0" fillId="3" borderId="9" applyNumberFormat="0" applyFont="0" applyAlignment="0" applyProtection="0"/>
    <xf numFmtId="0" fontId="1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5" borderId="0" applyNumberFormat="0" applyBorder="0" applyAlignment="0" applyProtection="0"/>
    <xf numFmtId="0" fontId="29" fillId="10" borderId="0" applyNumberFormat="0" applyBorder="0" applyAlignment="0" applyProtection="0"/>
    <xf numFmtId="0" fontId="12" fillId="21" borderId="0" applyNumberFormat="0" applyBorder="0" applyAlignment="0" applyProtection="0"/>
    <xf numFmtId="0" fontId="13" fillId="11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0" applyNumberFormat="0" applyBorder="0" applyAlignment="0" applyProtection="0"/>
    <xf numFmtId="0" fontId="12" fillId="2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177" fontId="7" fillId="0" borderId="26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77" fontId="6" fillId="0" borderId="27" xfId="0" applyNumberFormat="1" applyFont="1" applyBorder="1" applyAlignment="1">
      <alignment horizontal="center" vertical="center" wrapText="1"/>
    </xf>
    <xf numFmtId="177" fontId="7" fillId="0" borderId="28" xfId="0" applyNumberFormat="1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 wrapText="1"/>
    </xf>
    <xf numFmtId="178" fontId="6" fillId="0" borderId="25" xfId="0" applyNumberFormat="1" applyFont="1" applyBorder="1" applyAlignment="1">
      <alignment horizontal="center" vertical="center" wrapText="1"/>
    </xf>
    <xf numFmtId="176" fontId="34" fillId="0" borderId="13" xfId="0" applyNumberFormat="1" applyFont="1" applyFill="1" applyBorder="1" applyAlignment="1">
      <alignment horizontal="center" vertical="center" wrapText="1"/>
    </xf>
    <xf numFmtId="177" fontId="7" fillId="0" borderId="27" xfId="0" applyNumberFormat="1" applyFont="1" applyBorder="1" applyAlignment="1">
      <alignment horizontal="center" vertical="center" wrapText="1"/>
    </xf>
    <xf numFmtId="176" fontId="34" fillId="0" borderId="15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57" fontId="6" fillId="0" borderId="27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3.875" style="5" customWidth="1"/>
    <col min="2" max="2" width="7.75390625" style="5" customWidth="1"/>
    <col min="3" max="3" width="13.25390625" style="5" customWidth="1"/>
    <col min="4" max="4" width="2.75390625" style="5" customWidth="1"/>
    <col min="5" max="5" width="21.75390625" style="5" customWidth="1"/>
    <col min="6" max="6" width="12.875" style="5" customWidth="1"/>
    <col min="7" max="7" width="12.50390625" style="5" customWidth="1"/>
    <col min="8" max="8" width="13.50390625" style="5" customWidth="1"/>
    <col min="9" max="10" width="9.00390625" style="5" customWidth="1"/>
    <col min="11" max="11" width="12.75390625" style="5" bestFit="1" customWidth="1"/>
    <col min="12" max="16384" width="9.00390625" style="5" customWidth="1"/>
  </cols>
  <sheetData>
    <row r="1" spans="1:8" ht="39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s="1" customFormat="1" ht="22.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s="1" customFormat="1" ht="27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1" customFormat="1" ht="28.5" customHeight="1">
      <c r="A4" s="7" t="s">
        <v>3</v>
      </c>
      <c r="B4" s="8"/>
      <c r="C4" s="53" t="s">
        <v>4</v>
      </c>
      <c r="D4" s="54"/>
      <c r="E4" s="19"/>
      <c r="F4" s="8" t="s">
        <v>5</v>
      </c>
      <c r="G4" s="53" t="s">
        <v>6</v>
      </c>
      <c r="H4" s="73"/>
    </row>
    <row r="5" spans="1:8" s="1" customFormat="1" ht="28.5" customHeight="1">
      <c r="A5" s="55" t="s">
        <v>7</v>
      </c>
      <c r="B5" s="56"/>
      <c r="C5" s="57" t="s">
        <v>8</v>
      </c>
      <c r="D5" s="58" t="s">
        <v>9</v>
      </c>
      <c r="E5" s="74" t="s">
        <v>10</v>
      </c>
      <c r="F5" s="10" t="s">
        <v>8</v>
      </c>
      <c r="G5" s="75" t="s">
        <v>11</v>
      </c>
      <c r="H5" s="76" t="s">
        <v>12</v>
      </c>
    </row>
    <row r="6" spans="1:8" s="1" customFormat="1" ht="28.5" customHeight="1">
      <c r="A6" s="55"/>
      <c r="B6" s="56"/>
      <c r="C6" s="57"/>
      <c r="D6" s="58"/>
      <c r="E6" s="77" t="s">
        <v>13</v>
      </c>
      <c r="F6" s="78" t="s">
        <v>14</v>
      </c>
      <c r="G6" s="75"/>
      <c r="H6" s="76"/>
    </row>
    <row r="7" spans="1:8" s="1" customFormat="1" ht="28.5" customHeight="1">
      <c r="A7" s="55"/>
      <c r="B7" s="56"/>
      <c r="C7" s="57"/>
      <c r="D7" s="58"/>
      <c r="E7" s="77" t="s">
        <v>15</v>
      </c>
      <c r="F7" s="78" t="s">
        <v>16</v>
      </c>
      <c r="G7" s="75" t="s">
        <v>17</v>
      </c>
      <c r="H7" s="79">
        <v>44896</v>
      </c>
    </row>
    <row r="8" spans="1:8" s="1" customFormat="1" ht="28.5" customHeight="1">
      <c r="A8" s="59"/>
      <c r="B8" s="60"/>
      <c r="C8" s="57"/>
      <c r="D8" s="58"/>
      <c r="E8" s="77" t="s">
        <v>18</v>
      </c>
      <c r="F8" s="78" t="s">
        <v>19</v>
      </c>
      <c r="G8" s="75"/>
      <c r="H8" s="79"/>
    </row>
    <row r="9" spans="1:8" s="1" customFormat="1" ht="52.5" customHeight="1">
      <c r="A9" s="61" t="s">
        <v>20</v>
      </c>
      <c r="B9" s="62" t="s">
        <v>21</v>
      </c>
      <c r="C9" s="63"/>
      <c r="D9" s="63"/>
      <c r="E9" s="63"/>
      <c r="F9" s="63"/>
      <c r="G9" s="63"/>
      <c r="H9" s="80"/>
    </row>
    <row r="10" spans="1:8" s="1" customFormat="1" ht="28.5" customHeight="1">
      <c r="A10" s="64"/>
      <c r="B10" s="65" t="s">
        <v>22</v>
      </c>
      <c r="C10" s="65" t="s">
        <v>23</v>
      </c>
      <c r="D10" s="65"/>
      <c r="E10" s="65"/>
      <c r="F10" s="65"/>
      <c r="G10" s="65"/>
      <c r="H10" s="81"/>
    </row>
    <row r="11" spans="1:8" s="1" customFormat="1" ht="28.5" customHeight="1">
      <c r="A11" s="64"/>
      <c r="B11" s="65"/>
      <c r="C11" s="65"/>
      <c r="D11" s="65"/>
      <c r="E11" s="65"/>
      <c r="F11" s="65"/>
      <c r="G11" s="65"/>
      <c r="H11" s="81"/>
    </row>
    <row r="12" spans="1:9" s="1" customFormat="1" ht="28.5" customHeight="1">
      <c r="A12" s="64"/>
      <c r="B12" s="65"/>
      <c r="C12" s="65"/>
      <c r="D12" s="65"/>
      <c r="E12" s="65"/>
      <c r="F12" s="65"/>
      <c r="G12" s="65"/>
      <c r="H12" s="81"/>
      <c r="I12" s="84"/>
    </row>
    <row r="13" spans="1:8" s="1" customFormat="1" ht="28.5" customHeight="1">
      <c r="A13" s="64"/>
      <c r="B13" s="65"/>
      <c r="C13" s="65"/>
      <c r="D13" s="65"/>
      <c r="E13" s="65"/>
      <c r="F13" s="65"/>
      <c r="G13" s="65"/>
      <c r="H13" s="81"/>
    </row>
    <row r="14" spans="1:8" s="1" customFormat="1" ht="174.75" customHeight="1">
      <c r="A14" s="64"/>
      <c r="B14" s="65"/>
      <c r="C14" s="65"/>
      <c r="D14" s="65"/>
      <c r="E14" s="65"/>
      <c r="F14" s="65"/>
      <c r="G14" s="65"/>
      <c r="H14" s="81"/>
    </row>
    <row r="15" spans="1:8" s="1" customFormat="1" ht="189" customHeight="1">
      <c r="A15" s="64"/>
      <c r="B15" s="66" t="s">
        <v>24</v>
      </c>
      <c r="C15" s="65" t="s">
        <v>25</v>
      </c>
      <c r="D15" s="65"/>
      <c r="E15" s="65"/>
      <c r="F15" s="65"/>
      <c r="G15" s="65"/>
      <c r="H15" s="81"/>
    </row>
    <row r="16" spans="1:8" s="1" customFormat="1" ht="82.5" customHeight="1">
      <c r="A16" s="64"/>
      <c r="B16" s="66" t="s">
        <v>26</v>
      </c>
      <c r="C16" s="67" t="s">
        <v>27</v>
      </c>
      <c r="D16" s="67"/>
      <c r="E16" s="67"/>
      <c r="F16" s="67"/>
      <c r="G16" s="67"/>
      <c r="H16" s="82"/>
    </row>
    <row r="17" spans="1:8" s="1" customFormat="1" ht="19.5" customHeight="1" hidden="1">
      <c r="A17" s="64"/>
      <c r="B17" s="68"/>
      <c r="C17" s="67"/>
      <c r="D17" s="67"/>
      <c r="E17" s="67"/>
      <c r="F17" s="67"/>
      <c r="G17" s="67"/>
      <c r="H17" s="82"/>
    </row>
    <row r="18" spans="1:8" s="1" customFormat="1" ht="10.5" customHeight="1" hidden="1">
      <c r="A18" s="64"/>
      <c r="B18" s="68"/>
      <c r="C18" s="67"/>
      <c r="D18" s="67"/>
      <c r="E18" s="67"/>
      <c r="F18" s="67"/>
      <c r="G18" s="67"/>
      <c r="H18" s="82"/>
    </row>
    <row r="19" spans="1:8" s="50" customFormat="1" ht="28.5" customHeight="1" hidden="1">
      <c r="A19" s="64"/>
      <c r="B19" s="68"/>
      <c r="C19" s="67"/>
      <c r="D19" s="67"/>
      <c r="E19" s="67"/>
      <c r="F19" s="67"/>
      <c r="G19" s="67"/>
      <c r="H19" s="82"/>
    </row>
    <row r="20" spans="1:8" s="50" customFormat="1" ht="26.25" customHeight="1" hidden="1">
      <c r="A20" s="69"/>
      <c r="B20" s="70"/>
      <c r="C20" s="71"/>
      <c r="D20" s="71"/>
      <c r="E20" s="71"/>
      <c r="F20" s="71"/>
      <c r="G20" s="71"/>
      <c r="H20" s="83"/>
    </row>
    <row r="21" spans="1:8" s="50" customFormat="1" ht="18.75">
      <c r="A21" s="72"/>
      <c r="B21" s="72"/>
      <c r="C21" s="72"/>
      <c r="D21" s="72"/>
      <c r="E21" s="72"/>
      <c r="F21" s="72"/>
      <c r="G21" s="72"/>
      <c r="H21" s="72"/>
    </row>
    <row r="22" s="50" customFormat="1" ht="18.75"/>
    <row r="23" s="50" customFormat="1" ht="18.75"/>
    <row r="24" s="50" customFormat="1" ht="18.75"/>
    <row r="25" s="50" customFormat="1" ht="18.75"/>
    <row r="26" s="50" customFormat="1" ht="18.75"/>
    <row r="27" s="50" customFormat="1" ht="18.75"/>
    <row r="28" s="50" customFormat="1" ht="18.75"/>
    <row r="29" s="50" customFormat="1" ht="18.75"/>
    <row r="30" s="50" customFormat="1" ht="18.75"/>
    <row r="31" s="50" customFormat="1" ht="18.75"/>
    <row r="32" s="50" customFormat="1" ht="18.75"/>
    <row r="33" s="50" customFormat="1" ht="18.75"/>
    <row r="34" s="50" customFormat="1" ht="18.75"/>
    <row r="35" s="50" customFormat="1" ht="18.75"/>
    <row r="36" s="50" customFormat="1" ht="18.75"/>
    <row r="37" s="50" customFormat="1" ht="18.75"/>
    <row r="38" s="50" customFormat="1" ht="18.75"/>
    <row r="39" s="50" customFormat="1" ht="18.75"/>
    <row r="40" s="50" customFormat="1" ht="18.75"/>
    <row r="41" s="50" customFormat="1" ht="18.75"/>
    <row r="42" s="50" customFormat="1" ht="18.75"/>
    <row r="43" s="50" customFormat="1" ht="18.75"/>
    <row r="44" s="50" customFormat="1" ht="18.75"/>
    <row r="45" s="50" customFormat="1" ht="18.75"/>
    <row r="46" s="50" customFormat="1" ht="18.75"/>
    <row r="47" s="50" customFormat="1" ht="18.75"/>
    <row r="48" s="50" customFormat="1" ht="18.75"/>
    <row r="49" s="50" customFormat="1" ht="18.75"/>
    <row r="50" s="50" customFormat="1" ht="18.75"/>
    <row r="51" s="50" customFormat="1" ht="18.75"/>
    <row r="52" s="50" customFormat="1" ht="18.75"/>
    <row r="53" s="50" customFormat="1" ht="18.75"/>
    <row r="54" s="50" customFormat="1" ht="18.75"/>
    <row r="55" s="50" customFormat="1" ht="18.75"/>
    <row r="56" s="50" customFormat="1" ht="18.75"/>
    <row r="57" s="50" customFormat="1" ht="18.75"/>
    <row r="58" s="50" customFormat="1" ht="18.75"/>
    <row r="59" s="50" customFormat="1" ht="18.75"/>
    <row r="60" s="50" customFormat="1" ht="18.75"/>
    <row r="61" s="50" customFormat="1" ht="18.75"/>
    <row r="62" s="50" customFormat="1" ht="18.75"/>
    <row r="63" s="50" customFormat="1" ht="18.75"/>
    <row r="64" s="50" customFormat="1" ht="18.75"/>
    <row r="65" s="50" customFormat="1" ht="18.75"/>
    <row r="66" s="50" customFormat="1" ht="18.75"/>
    <row r="67" s="50" customFormat="1" ht="18.75"/>
    <row r="68" s="50" customFormat="1" ht="18.75"/>
    <row r="69" s="50" customFormat="1" ht="18.75"/>
    <row r="70" s="50" customFormat="1" ht="18.75"/>
    <row r="71" s="50" customFormat="1" ht="18.75"/>
    <row r="72" s="50" customFormat="1" ht="18.75"/>
    <row r="73" s="50" customFormat="1" ht="18.75"/>
    <row r="74" s="50" customFormat="1" ht="18.75"/>
    <row r="75" s="50" customFormat="1" ht="18.75"/>
    <row r="76" s="50" customFormat="1" ht="18.75"/>
    <row r="77" s="50" customFormat="1" ht="18.75"/>
    <row r="78" s="50" customFormat="1" ht="18.75"/>
    <row r="79" s="50" customFormat="1" ht="18.75"/>
    <row r="80" s="50" customFormat="1" ht="18.75"/>
    <row r="81" s="50" customFormat="1" ht="18.75"/>
    <row r="82" s="50" customFormat="1" ht="18.75"/>
    <row r="83" s="50" customFormat="1" ht="18.75"/>
    <row r="84" s="50" customFormat="1" ht="18.75"/>
    <row r="85" s="50" customFormat="1" ht="18.75"/>
    <row r="86" s="50" customFormat="1" ht="18.75"/>
    <row r="87" s="50" customFormat="1" ht="18.75"/>
    <row r="88" s="50" customFormat="1" ht="18.75"/>
    <row r="89" s="50" customFormat="1" ht="18.75"/>
    <row r="90" s="50" customFormat="1" ht="18.75"/>
    <row r="91" s="50" customFormat="1" ht="18.75"/>
    <row r="92" s="50" customFormat="1" ht="18.75"/>
    <row r="93" s="50" customFormat="1" ht="18.75"/>
    <row r="94" s="50" customFormat="1" ht="18.75"/>
    <row r="95" s="50" customFormat="1" ht="18.75"/>
    <row r="96" s="50" customFormat="1" ht="18.75"/>
    <row r="97" s="50" customFormat="1" ht="18.75"/>
    <row r="98" s="50" customFormat="1" ht="18.75"/>
    <row r="99" s="50" customFormat="1" ht="18.75"/>
    <row r="100" s="50" customFormat="1" ht="18.75"/>
    <row r="101" s="50" customFormat="1" ht="18.75"/>
    <row r="102" s="50" customFormat="1" ht="18.75"/>
    <row r="103" s="50" customFormat="1" ht="18.75"/>
    <row r="104" s="50" customFormat="1" ht="18.75"/>
    <row r="105" s="50" customFormat="1" ht="18.75"/>
    <row r="106" s="50" customFormat="1" ht="18.75"/>
    <row r="107" s="50" customFormat="1" ht="18.75"/>
    <row r="108" s="50" customFormat="1" ht="18.75"/>
    <row r="109" s="50" customFormat="1" ht="18.75"/>
    <row r="110" s="50" customFormat="1" ht="18.75"/>
    <row r="111" s="50" customFormat="1" ht="18.75"/>
    <row r="112" s="50" customFormat="1" ht="18.75"/>
    <row r="113" s="50" customFormat="1" ht="18.75"/>
    <row r="114" s="50" customFormat="1" ht="18.75"/>
    <row r="115" s="50" customFormat="1" ht="18.75"/>
    <row r="116" s="50" customFormat="1" ht="18.75"/>
    <row r="117" s="50" customFormat="1" ht="18.75"/>
    <row r="118" s="50" customFormat="1" ht="18.75"/>
    <row r="119" s="50" customFormat="1" ht="18.75"/>
    <row r="120" s="50" customFormat="1" ht="18.75"/>
    <row r="121" s="50" customFormat="1" ht="18.75"/>
    <row r="122" s="50" customFormat="1" ht="18.75"/>
    <row r="123" s="50" customFormat="1" ht="18.75"/>
    <row r="124" s="50" customFormat="1" ht="18.75"/>
    <row r="125" s="50" customFormat="1" ht="18.75"/>
    <row r="126" s="50" customFormat="1" ht="18.75"/>
    <row r="127" s="50" customFormat="1" ht="18.75"/>
    <row r="128" s="50" customFormat="1" ht="18.75"/>
    <row r="129" s="50" customFormat="1" ht="18.75"/>
    <row r="130" s="50" customFormat="1" ht="18.75"/>
    <row r="131" s="50" customFormat="1" ht="18.75"/>
    <row r="132" s="50" customFormat="1" ht="18.75"/>
    <row r="133" s="50" customFormat="1" ht="18.75"/>
    <row r="134" s="50" customFormat="1" ht="18.75"/>
    <row r="135" s="50" customFormat="1" ht="18.75"/>
    <row r="136" s="50" customFormat="1" ht="18.75"/>
    <row r="137" s="50" customFormat="1" ht="18.75"/>
    <row r="138" s="50" customFormat="1" ht="18.75"/>
    <row r="139" s="50" customFormat="1" ht="18.75"/>
    <row r="140" s="50" customFormat="1" ht="18.75"/>
    <row r="141" s="50" customFormat="1" ht="18.75"/>
    <row r="142" s="50" customFormat="1" ht="18.75"/>
    <row r="143" s="50" customFormat="1" ht="18.75"/>
    <row r="144" s="50" customFormat="1" ht="18.75"/>
    <row r="145" s="50" customFormat="1" ht="18.75"/>
    <row r="146" s="50" customFormat="1" ht="18.75"/>
    <row r="147" s="50" customFormat="1" ht="18.75"/>
    <row r="148" s="50" customFormat="1" ht="18.75"/>
    <row r="149" s="50" customFormat="1" ht="18.75"/>
    <row r="150" s="50" customFormat="1" ht="18.75"/>
    <row r="151" s="50" customFormat="1" ht="18.75"/>
    <row r="152" s="50" customFormat="1" ht="18.75"/>
    <row r="153" s="50" customFormat="1" ht="18.75"/>
    <row r="154" s="50" customFormat="1" ht="18.75"/>
    <row r="155" s="50" customFormat="1" ht="18.75"/>
    <row r="156" s="50" customFormat="1" ht="18.75"/>
    <row r="157" s="50" customFormat="1" ht="18.75"/>
    <row r="158" s="50" customFormat="1" ht="18.75"/>
    <row r="159" s="50" customFormat="1" ht="18.75"/>
    <row r="160" s="50" customFormat="1" ht="18.75"/>
    <row r="161" s="50" customFormat="1" ht="18.75"/>
    <row r="162" s="50" customFormat="1" ht="18.75"/>
    <row r="163" s="50" customFormat="1" ht="18.75"/>
    <row r="164" s="50" customFormat="1" ht="18.75"/>
    <row r="165" s="50" customFormat="1" ht="18.75"/>
    <row r="166" s="50" customFormat="1" ht="18.75"/>
    <row r="167" s="50" customFormat="1" ht="18.75"/>
    <row r="168" s="50" customFormat="1" ht="18.75"/>
    <row r="169" s="50" customFormat="1" ht="18.75"/>
    <row r="170" s="50" customFormat="1" ht="18.75"/>
    <row r="171" s="50" customFormat="1" ht="18.75"/>
    <row r="172" s="50" customFormat="1" ht="18.75"/>
    <row r="173" s="50" customFormat="1" ht="18.75"/>
    <row r="174" s="50" customFormat="1" ht="18.75"/>
    <row r="175" s="50" customFormat="1" ht="18.75"/>
    <row r="176" s="50" customFormat="1" ht="18.75"/>
    <row r="177" s="50" customFormat="1" ht="18.75"/>
    <row r="178" s="50" customFormat="1" ht="18.75"/>
    <row r="179" s="50" customFormat="1" ht="18.75"/>
    <row r="180" s="50" customFormat="1" ht="18.75"/>
    <row r="181" s="50" customFormat="1" ht="18.75"/>
    <row r="182" s="50" customFormat="1" ht="18.75"/>
    <row r="183" s="50" customFormat="1" ht="18.75"/>
    <row r="184" s="50" customFormat="1" ht="18.75"/>
    <row r="185" s="50" customFormat="1" ht="18.75"/>
    <row r="186" s="50" customFormat="1" ht="18.75"/>
    <row r="187" s="50" customFormat="1" ht="18.75"/>
    <row r="188" s="50" customFormat="1" ht="18.75"/>
    <row r="189" s="50" customFormat="1" ht="18.75"/>
    <row r="190" s="50" customFormat="1" ht="18.75"/>
    <row r="191" s="50" customFormat="1" ht="18.75"/>
    <row r="192" s="50" customFormat="1" ht="18.75"/>
    <row r="193" s="50" customFormat="1" ht="18.75"/>
    <row r="194" s="50" customFormat="1" ht="18.75"/>
    <row r="195" s="50" customFormat="1" ht="18.75"/>
    <row r="196" s="50" customFormat="1" ht="18.75"/>
    <row r="197" s="50" customFormat="1" ht="18.75"/>
    <row r="198" s="50" customFormat="1" ht="18.75"/>
    <row r="199" s="50" customFormat="1" ht="18.75"/>
    <row r="200" s="50" customFormat="1" ht="18.75"/>
    <row r="201" s="50" customFormat="1" ht="18.75"/>
    <row r="202" s="50" customFormat="1" ht="18.75"/>
    <row r="203" s="50" customFormat="1" ht="18.75"/>
    <row r="204" s="50" customFormat="1" ht="18.75"/>
    <row r="205" s="50" customFormat="1" ht="18.75"/>
    <row r="206" s="50" customFormat="1" ht="18.75"/>
    <row r="207" s="50" customFormat="1" ht="18.75"/>
    <row r="208" s="50" customFormat="1" ht="18.75"/>
    <row r="209" s="50" customFormat="1" ht="18.75"/>
    <row r="210" s="50" customFormat="1" ht="18.75"/>
    <row r="211" s="50" customFormat="1" ht="18.75"/>
    <row r="212" s="50" customFormat="1" ht="18.75"/>
    <row r="213" s="50" customFormat="1" ht="18.75"/>
    <row r="214" s="50" customFormat="1" ht="18.75"/>
    <row r="215" s="50" customFormat="1" ht="18.75"/>
    <row r="216" s="50" customFormat="1" ht="18.75"/>
    <row r="217" s="50" customFormat="1" ht="18.75"/>
    <row r="218" s="50" customFormat="1" ht="18.75"/>
    <row r="219" s="50" customFormat="1" ht="18.75"/>
    <row r="220" s="50" customFormat="1" ht="18.75"/>
    <row r="221" s="50" customFormat="1" ht="18.75"/>
    <row r="222" s="50" customFormat="1" ht="18.75"/>
    <row r="223" s="50" customFormat="1" ht="18.75"/>
  </sheetData>
  <sheetProtection/>
  <mergeCells count="20">
    <mergeCell ref="A1:H1"/>
    <mergeCell ref="A2:H2"/>
    <mergeCell ref="A3:H3"/>
    <mergeCell ref="A4:B4"/>
    <mergeCell ref="C4:E4"/>
    <mergeCell ref="G4:H4"/>
    <mergeCell ref="B9:H9"/>
    <mergeCell ref="C15:H15"/>
    <mergeCell ref="C16:H16"/>
    <mergeCell ref="A9:A20"/>
    <mergeCell ref="B10:B14"/>
    <mergeCell ref="C5:C8"/>
    <mergeCell ref="D5:D8"/>
    <mergeCell ref="G5:G6"/>
    <mergeCell ref="G7:G8"/>
    <mergeCell ref="H5:H6"/>
    <mergeCell ref="H7:H8"/>
    <mergeCell ref="C10:H14"/>
    <mergeCell ref="B17:H20"/>
    <mergeCell ref="A5:B8"/>
  </mergeCells>
  <printOptions/>
  <pageMargins left="0.9448818897637796" right="0.7480314960629921" top="0.5118110236220472" bottom="0.4330708661417323" header="0.5118110236220472" footer="0.55118110236220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1"/>
  <sheetViews>
    <sheetView workbookViewId="0" topLeftCell="A6">
      <selection activeCell="I26" sqref="I26"/>
    </sheetView>
  </sheetViews>
  <sheetFormatPr defaultColWidth="9.00390625" defaultRowHeight="14.25"/>
  <cols>
    <col min="1" max="1" width="4.375" style="5" customWidth="1"/>
    <col min="2" max="2" width="4.75390625" style="5" customWidth="1"/>
    <col min="3" max="3" width="20.25390625" style="5" customWidth="1"/>
    <col min="4" max="4" width="14.75390625" style="5" customWidth="1"/>
    <col min="5" max="5" width="15.125" style="5" customWidth="1"/>
    <col min="6" max="6" width="14.75390625" style="5" customWidth="1"/>
    <col min="7" max="16384" width="9.00390625" style="5" customWidth="1"/>
  </cols>
  <sheetData>
    <row r="1" spans="2:6" s="1" customFormat="1" ht="24.75" customHeight="1">
      <c r="B1" s="6" t="s">
        <v>28</v>
      </c>
      <c r="C1" s="6"/>
      <c r="D1" s="6"/>
      <c r="E1" s="6"/>
      <c r="F1" s="6"/>
    </row>
    <row r="2" spans="2:7" s="1" customFormat="1" ht="33" customHeight="1">
      <c r="B2" s="7" t="s">
        <v>29</v>
      </c>
      <c r="C2" s="8"/>
      <c r="D2" s="8" t="s">
        <v>30</v>
      </c>
      <c r="E2" s="8" t="s">
        <v>31</v>
      </c>
      <c r="F2" s="37" t="s">
        <v>32</v>
      </c>
      <c r="G2" s="38" t="s">
        <v>33</v>
      </c>
    </row>
    <row r="3" spans="2:7" s="1" customFormat="1" ht="22.5" customHeight="1">
      <c r="B3" s="9" t="s">
        <v>34</v>
      </c>
      <c r="C3" s="10"/>
      <c r="D3" s="11">
        <f>SUM(D4:D10)</f>
        <v>14662813</v>
      </c>
      <c r="E3" s="39">
        <f>D3/1091</f>
        <v>13439.7919340055</v>
      </c>
      <c r="F3" s="40"/>
      <c r="G3" s="41">
        <f>SUM(G4:G10)</f>
        <v>100</v>
      </c>
    </row>
    <row r="4" spans="2:7" s="1" customFormat="1" ht="22.5" customHeight="1">
      <c r="B4" s="9" t="s">
        <v>9</v>
      </c>
      <c r="C4" s="10" t="s">
        <v>35</v>
      </c>
      <c r="D4" s="11">
        <v>8118771</v>
      </c>
      <c r="E4" s="39">
        <f>D4/1091</f>
        <v>7441.586617781852</v>
      </c>
      <c r="F4" s="40"/>
      <c r="G4" s="42">
        <f>+D4/$D$3*100</f>
        <v>55.36980523450718</v>
      </c>
    </row>
    <row r="5" spans="2:7" s="1" customFormat="1" ht="22.5" customHeight="1">
      <c r="B5" s="9"/>
      <c r="C5" s="10" t="s">
        <v>36</v>
      </c>
      <c r="D5" s="11">
        <v>242603</v>
      </c>
      <c r="E5" s="39">
        <f>D5/222</f>
        <v>1092.8063063063064</v>
      </c>
      <c r="F5" s="40"/>
      <c r="G5" s="42">
        <f>+D5/$D$3*100</f>
        <v>1.6545460956229885</v>
      </c>
    </row>
    <row r="6" spans="2:7" s="1" customFormat="1" ht="22.5" customHeight="1">
      <c r="B6" s="9"/>
      <c r="C6" s="10" t="s">
        <v>37</v>
      </c>
      <c r="D6" s="11">
        <v>3417165</v>
      </c>
      <c r="E6" s="39">
        <f>D6/168.6</f>
        <v>20267.88256227758</v>
      </c>
      <c r="F6" s="40"/>
      <c r="G6" s="42">
        <f>+D6/$D$3*100</f>
        <v>23.304975655080646</v>
      </c>
    </row>
    <row r="7" spans="2:7" s="1" customFormat="1" ht="22.5" customHeight="1">
      <c r="B7" s="9"/>
      <c r="C7" s="10" t="s">
        <v>38</v>
      </c>
      <c r="D7" s="11">
        <v>618408</v>
      </c>
      <c r="E7" s="39"/>
      <c r="F7" s="40" t="s">
        <v>39</v>
      </c>
      <c r="G7" s="42">
        <f>+D7/$D$3*100</f>
        <v>4.217526336863193</v>
      </c>
    </row>
    <row r="8" spans="2:7" s="1" customFormat="1" ht="22.5" customHeight="1">
      <c r="B8" s="9"/>
      <c r="C8" s="10" t="s">
        <v>40</v>
      </c>
      <c r="D8" s="11">
        <f>568386+49574+19503+548045+63783</f>
        <v>1249291</v>
      </c>
      <c r="E8" s="39">
        <f>D8/1091</f>
        <v>1145.0879926672778</v>
      </c>
      <c r="F8" s="40"/>
      <c r="G8" s="42">
        <f>+D8/$D$3*100</f>
        <v>8.520131846460838</v>
      </c>
    </row>
    <row r="9" spans="2:7" s="1" customFormat="1" ht="22.5" customHeight="1">
      <c r="B9" s="9"/>
      <c r="C9" s="10" t="s">
        <v>41</v>
      </c>
      <c r="D9" s="11">
        <v>591361</v>
      </c>
      <c r="E9" s="39">
        <f>D9/1091</f>
        <v>542.0357470210815</v>
      </c>
      <c r="F9" s="40"/>
      <c r="G9" s="42">
        <f>+D9/$D$3*100</f>
        <v>4.033066506406376</v>
      </c>
    </row>
    <row r="10" spans="2:7" s="1" customFormat="1" ht="22.5" customHeight="1">
      <c r="B10" s="12"/>
      <c r="C10" s="13" t="s">
        <v>42</v>
      </c>
      <c r="D10" s="14">
        <v>425214</v>
      </c>
      <c r="E10" s="39">
        <f>D10/1091</f>
        <v>389.7470210815765</v>
      </c>
      <c r="F10" s="43"/>
      <c r="G10" s="44">
        <f>+D10/$D$3*100</f>
        <v>2.8999483250587725</v>
      </c>
    </row>
    <row r="11" spans="2:7" s="2" customFormat="1" ht="42" customHeight="1">
      <c r="B11" s="15" t="s">
        <v>43</v>
      </c>
      <c r="C11" s="15"/>
      <c r="D11" s="15"/>
      <c r="E11" s="15"/>
      <c r="F11" s="15"/>
      <c r="G11" s="15"/>
    </row>
    <row r="12" spans="2:6" ht="27" customHeight="1">
      <c r="B12" s="16"/>
      <c r="C12" s="17" t="s">
        <v>44</v>
      </c>
      <c r="D12" s="17"/>
      <c r="E12" s="17"/>
      <c r="F12" s="17"/>
    </row>
    <row r="13" spans="2:6" ht="19.5" customHeight="1">
      <c r="B13" s="18" t="s">
        <v>45</v>
      </c>
      <c r="C13" s="19"/>
      <c r="D13" s="8" t="s">
        <v>46</v>
      </c>
      <c r="E13" s="8" t="s">
        <v>47</v>
      </c>
      <c r="F13" s="45" t="s">
        <v>48</v>
      </c>
    </row>
    <row r="14" spans="2:6" ht="19.5" customHeight="1">
      <c r="B14" s="20" t="s">
        <v>49</v>
      </c>
      <c r="C14" s="21"/>
      <c r="D14" s="22" t="s">
        <v>50</v>
      </c>
      <c r="E14" s="46">
        <f>12384+1084+474+8</f>
        <v>13950</v>
      </c>
      <c r="F14" s="47">
        <f>E14/1091</f>
        <v>12.786434463794684</v>
      </c>
    </row>
    <row r="15" spans="2:6" ht="19.5" customHeight="1">
      <c r="B15" s="20" t="s">
        <v>51</v>
      </c>
      <c r="C15" s="21"/>
      <c r="D15" s="22" t="s">
        <v>52</v>
      </c>
      <c r="E15" s="46">
        <f>8+49+1</f>
        <v>58</v>
      </c>
      <c r="F15" s="47">
        <f aca="true" t="shared" si="0" ref="F15:F30">E15/1091</f>
        <v>0.05316223648029331</v>
      </c>
    </row>
    <row r="16" spans="2:6" ht="19.5" customHeight="1">
      <c r="B16" s="20" t="s">
        <v>53</v>
      </c>
      <c r="C16" s="21"/>
      <c r="D16" s="22" t="s">
        <v>52</v>
      </c>
      <c r="E16" s="46">
        <v>166097</v>
      </c>
      <c r="F16" s="47">
        <f t="shared" si="0"/>
        <v>152.2428964252979</v>
      </c>
    </row>
    <row r="17" spans="2:6" ht="19.5" customHeight="1">
      <c r="B17" s="20" t="s">
        <v>54</v>
      </c>
      <c r="C17" s="23"/>
      <c r="D17" s="22" t="s">
        <v>55</v>
      </c>
      <c r="E17" s="46">
        <v>804</v>
      </c>
      <c r="F17" s="47">
        <f t="shared" si="0"/>
        <v>0.7369385884509624</v>
      </c>
    </row>
    <row r="18" spans="2:6" ht="19.5" customHeight="1">
      <c r="B18" s="20" t="s">
        <v>56</v>
      </c>
      <c r="C18" s="21"/>
      <c r="D18" s="22" t="s">
        <v>55</v>
      </c>
      <c r="E18" s="46">
        <v>11487</v>
      </c>
      <c r="F18" s="47">
        <f t="shared" si="0"/>
        <v>10.528872593950505</v>
      </c>
    </row>
    <row r="19" spans="2:6" s="3" customFormat="1" ht="19.5" customHeight="1">
      <c r="B19" s="24" t="s">
        <v>57</v>
      </c>
      <c r="C19" s="25"/>
      <c r="D19" s="22" t="s">
        <v>55</v>
      </c>
      <c r="E19" s="46">
        <v>144</v>
      </c>
      <c r="F19" s="47">
        <f t="shared" si="0"/>
        <v>0.13198900091659027</v>
      </c>
    </row>
    <row r="20" spans="2:6" s="4" customFormat="1" ht="19.5" customHeight="1">
      <c r="B20" s="26" t="s">
        <v>58</v>
      </c>
      <c r="C20" s="27"/>
      <c r="D20" s="22" t="s">
        <v>52</v>
      </c>
      <c r="E20" s="46">
        <v>273</v>
      </c>
      <c r="F20" s="47">
        <f t="shared" si="0"/>
        <v>0.25022914757103576</v>
      </c>
    </row>
    <row r="21" spans="2:6" s="4" customFormat="1" ht="19.5" customHeight="1">
      <c r="B21" s="26" t="s">
        <v>59</v>
      </c>
      <c r="C21" s="28"/>
      <c r="D21" s="22" t="s">
        <v>60</v>
      </c>
      <c r="E21" s="46">
        <v>495</v>
      </c>
      <c r="F21" s="47">
        <f t="shared" si="0"/>
        <v>0.4537121906507791</v>
      </c>
    </row>
    <row r="22" spans="2:6" s="4" customFormat="1" ht="19.5" customHeight="1">
      <c r="B22" s="26" t="s">
        <v>61</v>
      </c>
      <c r="C22" s="28"/>
      <c r="D22" s="22" t="s">
        <v>55</v>
      </c>
      <c r="E22" s="46">
        <v>8232</v>
      </c>
      <c r="F22" s="47">
        <f t="shared" si="0"/>
        <v>7.545371219065078</v>
      </c>
    </row>
    <row r="23" spans="2:6" s="4" customFormat="1" ht="19.5" customHeight="1">
      <c r="B23" s="26" t="s">
        <v>62</v>
      </c>
      <c r="C23" s="28"/>
      <c r="D23" s="22" t="s">
        <v>55</v>
      </c>
      <c r="E23" s="46">
        <v>193</v>
      </c>
      <c r="F23" s="47">
        <f t="shared" si="0"/>
        <v>0.1769019248395967</v>
      </c>
    </row>
    <row r="24" spans="2:6" s="4" customFormat="1" ht="19.5" customHeight="1">
      <c r="B24" s="26" t="s">
        <v>63</v>
      </c>
      <c r="C24" s="27"/>
      <c r="D24" s="22" t="s">
        <v>60</v>
      </c>
      <c r="E24" s="46">
        <v>264</v>
      </c>
      <c r="F24" s="47">
        <f t="shared" si="0"/>
        <v>0.24197983501374887</v>
      </c>
    </row>
    <row r="25" spans="2:6" s="4" customFormat="1" ht="19.5" customHeight="1">
      <c r="B25" s="26" t="s">
        <v>64</v>
      </c>
      <c r="C25" s="27"/>
      <c r="D25" s="22" t="s">
        <v>65</v>
      </c>
      <c r="E25" s="46">
        <v>1147</v>
      </c>
      <c r="F25" s="47">
        <f t="shared" si="0"/>
        <v>1.0513290559120074</v>
      </c>
    </row>
    <row r="26" spans="2:6" s="4" customFormat="1" ht="19.5" customHeight="1">
      <c r="B26" s="29" t="s">
        <v>66</v>
      </c>
      <c r="C26" s="30"/>
      <c r="D26" s="22" t="s">
        <v>65</v>
      </c>
      <c r="E26" s="46">
        <v>3258</v>
      </c>
      <c r="F26" s="47">
        <f t="shared" si="0"/>
        <v>2.9862511457378553</v>
      </c>
    </row>
    <row r="27" spans="2:6" s="4" customFormat="1" ht="19.5" customHeight="1">
      <c r="B27" s="31" t="s">
        <v>67</v>
      </c>
      <c r="C27" s="32"/>
      <c r="D27" s="22" t="s">
        <v>65</v>
      </c>
      <c r="E27" s="46">
        <v>20627</v>
      </c>
      <c r="F27" s="47">
        <f t="shared" si="0"/>
        <v>18.906507791017415</v>
      </c>
    </row>
    <row r="28" spans="2:6" s="4" customFormat="1" ht="19.5" customHeight="1">
      <c r="B28" s="31" t="s">
        <v>68</v>
      </c>
      <c r="C28" s="32"/>
      <c r="D28" s="22" t="s">
        <v>52</v>
      </c>
      <c r="E28" s="46">
        <v>11</v>
      </c>
      <c r="F28" s="47">
        <f t="shared" si="0"/>
        <v>0.01008249312557287</v>
      </c>
    </row>
    <row r="29" spans="2:6" s="4" customFormat="1" ht="19.5" customHeight="1">
      <c r="B29" s="31" t="s">
        <v>69</v>
      </c>
      <c r="C29" s="32"/>
      <c r="D29" s="22" t="s">
        <v>55</v>
      </c>
      <c r="E29" s="46">
        <v>516</v>
      </c>
      <c r="F29" s="47">
        <f t="shared" si="0"/>
        <v>0.47296058661778184</v>
      </c>
    </row>
    <row r="30" spans="2:6" s="4" customFormat="1" ht="19.5" customHeight="1">
      <c r="B30" s="33" t="s">
        <v>70</v>
      </c>
      <c r="C30" s="34"/>
      <c r="D30" s="35" t="s">
        <v>55</v>
      </c>
      <c r="E30" s="48">
        <v>68</v>
      </c>
      <c r="F30" s="49">
        <f t="shared" si="0"/>
        <v>0.06232813932172319</v>
      </c>
    </row>
    <row r="31" spans="2:6" s="3" customFormat="1" ht="19.5" customHeight="1">
      <c r="B31" s="36" t="s">
        <v>71</v>
      </c>
      <c r="C31" s="36"/>
      <c r="D31" s="36"/>
      <c r="E31" s="36"/>
      <c r="F31" s="36"/>
    </row>
    <row r="32" s="3" customFormat="1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</sheetData>
  <sheetProtection/>
  <mergeCells count="25">
    <mergeCell ref="B1:F1"/>
    <mergeCell ref="B2:C2"/>
    <mergeCell ref="B3:C3"/>
    <mergeCell ref="B11:G11"/>
    <mergeCell ref="C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F31"/>
    <mergeCell ref="B4:B10"/>
  </mergeCells>
  <printOptions/>
  <pageMargins left="1.141732283464567" right="0.7480314960629921" top="0.5118110236220472" bottom="0.4330708661417323" header="0.5118110236220472" footer="0.55118110236220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nbzjj</cp:lastModifiedBy>
  <cp:lastPrinted>2021-03-16T14:22:41Z</cp:lastPrinted>
  <dcterms:created xsi:type="dcterms:W3CDTF">2004-02-18T13:46:33Z</dcterms:created>
  <dcterms:modified xsi:type="dcterms:W3CDTF">2023-05-16T14:42:17Z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5BD26BD3C44240378AC6C711302D4FF1</vt:lpwstr>
  </property>
  <property fmtid="{D5CDD505-2E9C-101B-9397-08002B2CF9AE}" pid="4" name="퀀_generated_2.-2147483648">
    <vt:i4>2052</vt:i4>
  </property>
</Properties>
</file>